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uren\Desktop\"/>
    </mc:Choice>
  </mc:AlternateContent>
  <bookViews>
    <workbookView xWindow="0" yWindow="0" windowWidth="20490" windowHeight="7755" tabRatio="917"/>
  </bookViews>
  <sheets>
    <sheet name="Projected Budget" sheetId="1" r:id="rId1"/>
    <sheet name="Chart Data-Hidden" sheetId="4" state="hidden" r:id="rId2"/>
  </sheets>
  <definedNames>
    <definedName name="Frequency" localSheetId="0">'Chart Data-Hidden'!#REF!</definedName>
    <definedName name="Frequency">'Projected Budget'!$H$2:$H$5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96" i="1"/>
  <c r="E97" i="1"/>
  <c r="E91" i="1"/>
  <c r="E92" i="1"/>
  <c r="E93" i="1"/>
  <c r="E86" i="1"/>
  <c r="E87" i="1"/>
  <c r="E88" i="1"/>
  <c r="E82" i="1"/>
  <c r="E83" i="1"/>
  <c r="E73" i="1"/>
  <c r="E74" i="1"/>
  <c r="E75" i="1"/>
  <c r="E76" i="1"/>
  <c r="E77" i="1"/>
  <c r="E78" i="1"/>
  <c r="E79" i="1"/>
  <c r="E68" i="1"/>
  <c r="E69" i="1"/>
  <c r="E70" i="1"/>
  <c r="E61" i="1"/>
  <c r="E62" i="1"/>
  <c r="E63" i="1"/>
  <c r="E64" i="1"/>
  <c r="E65" i="1"/>
  <c r="E57" i="1"/>
  <c r="E58" i="1"/>
  <c r="E52" i="1"/>
  <c r="E53" i="1"/>
  <c r="E54" i="1"/>
  <c r="E44" i="1"/>
  <c r="E45" i="1"/>
  <c r="E46" i="1"/>
  <c r="E47" i="1"/>
  <c r="E48" i="1"/>
  <c r="E49" i="1"/>
  <c r="E33" i="1"/>
  <c r="E34" i="1"/>
  <c r="E35" i="1"/>
  <c r="E36" i="1"/>
  <c r="E37" i="1"/>
  <c r="E38" i="1"/>
  <c r="E39" i="1"/>
  <c r="E40" i="1"/>
  <c r="E41" i="1"/>
  <c r="E25" i="1"/>
  <c r="E26" i="1"/>
  <c r="E27" i="1"/>
  <c r="E28" i="1"/>
  <c r="E29" i="1"/>
  <c r="E30" i="1"/>
  <c r="E15" i="1"/>
  <c r="E16" i="1"/>
  <c r="E17" i="1"/>
  <c r="E18" i="1"/>
  <c r="E19" i="1"/>
  <c r="E20" i="1"/>
  <c r="E21" i="1"/>
  <c r="E22" i="1"/>
  <c r="E10" i="1"/>
  <c r="E11" i="1"/>
  <c r="E12" i="1"/>
  <c r="F96" i="1"/>
  <c r="E98" i="1"/>
  <c r="F97" i="1"/>
  <c r="F98" i="1"/>
  <c r="F93" i="1"/>
  <c r="F92" i="1"/>
  <c r="F91" i="1"/>
  <c r="F88" i="1"/>
  <c r="F87" i="1"/>
  <c r="F86" i="1"/>
  <c r="F83" i="1"/>
  <c r="F82" i="1"/>
  <c r="F79" i="1"/>
  <c r="F78" i="1"/>
  <c r="F77" i="1"/>
  <c r="F76" i="1"/>
  <c r="F75" i="1"/>
  <c r="F74" i="1"/>
  <c r="F73" i="1"/>
  <c r="F70" i="1"/>
  <c r="F69" i="1"/>
  <c r="F68" i="1"/>
  <c r="F65" i="1"/>
  <c r="F64" i="1"/>
  <c r="F63" i="1"/>
  <c r="F62" i="1"/>
  <c r="F61" i="1"/>
  <c r="F58" i="1"/>
  <c r="F57" i="1"/>
  <c r="F54" i="1"/>
  <c r="F53" i="1"/>
  <c r="F52" i="1"/>
  <c r="F49" i="1"/>
  <c r="F48" i="1"/>
  <c r="F47" i="1"/>
  <c r="F46" i="1"/>
  <c r="F45" i="1"/>
  <c r="F44" i="1"/>
  <c r="F41" i="1"/>
  <c r="F35" i="1"/>
  <c r="F34" i="1"/>
  <c r="F40" i="1"/>
  <c r="F39" i="1"/>
  <c r="F38" i="1"/>
  <c r="F37" i="1"/>
  <c r="F36" i="1"/>
  <c r="F33" i="1"/>
  <c r="F30" i="1"/>
  <c r="F29" i="1"/>
  <c r="F28" i="1"/>
  <c r="F27" i="1"/>
  <c r="F26" i="1"/>
  <c r="F25" i="1"/>
  <c r="F22" i="1"/>
  <c r="F21" i="1"/>
  <c r="F20" i="1"/>
  <c r="F19" i="1"/>
  <c r="F18" i="1"/>
  <c r="F17" i="1"/>
  <c r="F16" i="1"/>
  <c r="F15" i="1"/>
  <c r="F20" i="4"/>
  <c r="E94" i="1"/>
  <c r="F19" i="4"/>
  <c r="E89" i="1"/>
  <c r="F18" i="4"/>
  <c r="E84" i="1"/>
  <c r="F17" i="4"/>
  <c r="E80" i="1"/>
  <c r="F16" i="4"/>
  <c r="E71" i="1"/>
  <c r="F15" i="4"/>
  <c r="E66" i="1"/>
  <c r="F14" i="4"/>
  <c r="E59" i="1"/>
  <c r="F13" i="4"/>
  <c r="E55" i="1"/>
  <c r="F12" i="4"/>
  <c r="E50" i="1"/>
  <c r="F11" i="4"/>
  <c r="E42" i="1"/>
  <c r="F10" i="4"/>
  <c r="E31" i="1"/>
  <c r="F9" i="4"/>
  <c r="E23" i="1"/>
  <c r="F8" i="4"/>
  <c r="E13" i="1"/>
  <c r="F7" i="4"/>
  <c r="E99" i="1"/>
  <c r="F3" i="4"/>
  <c r="B20" i="4"/>
  <c r="F94" i="1"/>
  <c r="B19" i="4"/>
  <c r="F89" i="1"/>
  <c r="B18" i="4"/>
  <c r="F84" i="1"/>
  <c r="B17" i="4"/>
  <c r="F80" i="1"/>
  <c r="B16" i="4"/>
  <c r="F71" i="1"/>
  <c r="B15" i="4"/>
  <c r="F66" i="1"/>
  <c r="B14" i="4"/>
  <c r="F59" i="1"/>
  <c r="B13" i="4"/>
  <c r="F55" i="1"/>
  <c r="B12" i="4"/>
  <c r="F50" i="1"/>
  <c r="B11" i="4"/>
  <c r="F42" i="1"/>
  <c r="B10" i="4"/>
  <c r="F31" i="1"/>
  <c r="B9" i="4"/>
  <c r="F23" i="1"/>
  <c r="B8" i="4"/>
  <c r="F10" i="1"/>
  <c r="F11" i="1"/>
  <c r="F12" i="1"/>
  <c r="F13" i="1"/>
  <c r="B7" i="4"/>
  <c r="F5" i="1"/>
  <c r="E5" i="1"/>
  <c r="F4" i="1"/>
  <c r="E4" i="1"/>
  <c r="F3" i="1"/>
  <c r="E6" i="1"/>
  <c r="F2" i="4"/>
  <c r="F4" i="4"/>
  <c r="F6" i="1"/>
  <c r="B2" i="4"/>
  <c r="B58" i="4"/>
  <c r="B59" i="4"/>
  <c r="B60" i="4"/>
  <c r="B61" i="4"/>
  <c r="B62" i="4"/>
  <c r="B63" i="4"/>
  <c r="B64" i="4"/>
  <c r="B65" i="4"/>
  <c r="B66" i="4"/>
  <c r="B67" i="4"/>
  <c r="B68" i="4"/>
  <c r="B57" i="4"/>
  <c r="B82" i="4"/>
  <c r="B47" i="4"/>
  <c r="B51" i="4"/>
  <c r="F99" i="1"/>
  <c r="B3" i="4"/>
  <c r="B76" i="4"/>
  <c r="B77" i="4"/>
  <c r="B71" i="4"/>
  <c r="B44" i="4"/>
  <c r="B54" i="4"/>
  <c r="B46" i="4"/>
  <c r="B50" i="4"/>
  <c r="B48" i="4"/>
  <c r="B52" i="4"/>
  <c r="B53" i="4"/>
  <c r="B49" i="4"/>
  <c r="B45" i="4"/>
  <c r="B72" i="4"/>
  <c r="B73" i="4"/>
  <c r="B43" i="4"/>
  <c r="B4" i="4"/>
  <c r="B78" i="4"/>
  <c r="B81" i="4"/>
  <c r="B83" i="4"/>
</calcChain>
</file>

<file path=xl/sharedStrings.xml><?xml version="1.0" encoding="utf-8"?>
<sst xmlns="http://schemas.openxmlformats.org/spreadsheetml/2006/main" count="264" uniqueCount="123">
  <si>
    <t>Electric</t>
  </si>
  <si>
    <t>Water</t>
  </si>
  <si>
    <t>Trash/Recycling</t>
  </si>
  <si>
    <t>Sewer</t>
  </si>
  <si>
    <t>Gas</t>
  </si>
  <si>
    <t>Income #1</t>
  </si>
  <si>
    <t>Income #2</t>
  </si>
  <si>
    <t>Income</t>
  </si>
  <si>
    <t>Additional Income</t>
  </si>
  <si>
    <t>Frequency</t>
  </si>
  <si>
    <t>Amount</t>
  </si>
  <si>
    <t>Monthly</t>
  </si>
  <si>
    <t>Yearly</t>
  </si>
  <si>
    <t>Utilities</t>
  </si>
  <si>
    <t>Transportation</t>
  </si>
  <si>
    <t>Insurance</t>
  </si>
  <si>
    <t>Housing</t>
  </si>
  <si>
    <t>Savings</t>
  </si>
  <si>
    <t>Entertainment</t>
  </si>
  <si>
    <t>Food</t>
  </si>
  <si>
    <t>Taxes</t>
  </si>
  <si>
    <t>Maintenance</t>
  </si>
  <si>
    <t>Phone (home)</t>
  </si>
  <si>
    <t>Car loan #1</t>
  </si>
  <si>
    <t>Car loan #2</t>
  </si>
  <si>
    <t>Real Estate Taxes</t>
  </si>
  <si>
    <t>Homeowners Insurance</t>
  </si>
  <si>
    <t>Parking Fees</t>
  </si>
  <si>
    <t>Natural Gas</t>
  </si>
  <si>
    <t>Phone (cell)</t>
  </si>
  <si>
    <t>Personal Property Taxes</t>
  </si>
  <si>
    <t>Giving</t>
  </si>
  <si>
    <t>Tithing</t>
  </si>
  <si>
    <t>Charities</t>
  </si>
  <si>
    <t>Christmas Fund</t>
  </si>
  <si>
    <t>Birthday Fund</t>
  </si>
  <si>
    <t>Groceries</t>
  </si>
  <si>
    <t>Pets</t>
  </si>
  <si>
    <t>Vet Visits</t>
  </si>
  <si>
    <t>Medicine</t>
  </si>
  <si>
    <t>HOA Dues</t>
  </si>
  <si>
    <t>Internet</t>
  </si>
  <si>
    <t>Cable</t>
  </si>
  <si>
    <t>Clothing</t>
  </si>
  <si>
    <t>Oil Changes</t>
  </si>
  <si>
    <t>Repairs</t>
  </si>
  <si>
    <t>DMV Fees</t>
  </si>
  <si>
    <t>Medical</t>
  </si>
  <si>
    <t>Medications</t>
  </si>
  <si>
    <t>Medical Devices</t>
  </si>
  <si>
    <t>Specialty Care</t>
  </si>
  <si>
    <t>Renters Insurance</t>
  </si>
  <si>
    <t>Health Insurance</t>
  </si>
  <si>
    <t>Auto Insurance</t>
  </si>
  <si>
    <t>Life Insurance</t>
  </si>
  <si>
    <t>Disability Insurance</t>
  </si>
  <si>
    <t>LTC Insurance</t>
  </si>
  <si>
    <t>Personal</t>
  </si>
  <si>
    <t>Gym Membership</t>
  </si>
  <si>
    <t>Hair Cuts</t>
  </si>
  <si>
    <t>Baby Sitters</t>
  </si>
  <si>
    <t>Subscriptions</t>
  </si>
  <si>
    <t>Child Support</t>
  </si>
  <si>
    <t>Alimony</t>
  </si>
  <si>
    <t>Debt Reduction</t>
  </si>
  <si>
    <t>Credit Cards</t>
  </si>
  <si>
    <t>Personal Loans</t>
  </si>
  <si>
    <t>Student Loans</t>
  </si>
  <si>
    <t>Education</t>
  </si>
  <si>
    <t>Children's College Fund</t>
  </si>
  <si>
    <t>School Supplies</t>
  </si>
  <si>
    <t>Tuition</t>
  </si>
  <si>
    <t>Emergency Fund</t>
  </si>
  <si>
    <t>Wedding/Anniversary Fund</t>
  </si>
  <si>
    <t>Vacation Fund</t>
  </si>
  <si>
    <t>Household Items</t>
  </si>
  <si>
    <t>Toiletries</t>
  </si>
  <si>
    <t>Eating Out</t>
  </si>
  <si>
    <t>Weekly</t>
  </si>
  <si>
    <t>Daily</t>
  </si>
  <si>
    <t>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</si>
  <si>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</si>
  <si>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</si>
  <si>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</si>
  <si>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</si>
  <si>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</si>
  <si>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</si>
  <si>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</si>
  <si>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</si>
  <si>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</si>
  <si>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</si>
  <si>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</si>
  <si>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</si>
  <si>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Spending by Month</t>
  </si>
  <si>
    <t>Income by Month</t>
  </si>
  <si>
    <t>Total Budgeted Expenses</t>
  </si>
  <si>
    <t>Total Budgeted Income</t>
  </si>
  <si>
    <t>Budgeted Income</t>
  </si>
  <si>
    <t>Budgeted Expenses</t>
  </si>
  <si>
    <t>Difference</t>
  </si>
  <si>
    <t>Drop-down Menu (Projected Budget)</t>
  </si>
  <si>
    <t>Drop-down Menu (Spending Comparison)</t>
  </si>
  <si>
    <t>Monthly Over/Under</t>
  </si>
  <si>
    <t>Yearly Over/Under</t>
  </si>
  <si>
    <t>Monthly Budget</t>
  </si>
  <si>
    <t>Monthly Actual</t>
  </si>
  <si>
    <t>Yearly Budget</t>
  </si>
  <si>
    <t>Yearly Actual</t>
  </si>
  <si>
    <t>Monthly Over/Under (Spending Comparison &amp; Analyzer)</t>
  </si>
  <si>
    <t>Yearly Over/Under (Spending Comparison &amp; Analyzer)</t>
  </si>
  <si>
    <t>Office Visits</t>
  </si>
  <si>
    <t xml:space="preserve">Dental </t>
  </si>
  <si>
    <t>Glasses/Contacts</t>
  </si>
  <si>
    <t>Actual Income/Expenses Difference Actual Budget)</t>
  </si>
  <si>
    <t>Actual Income</t>
  </si>
  <si>
    <t>Actual Expenses</t>
  </si>
  <si>
    <t>Yearly Budgeted Income/Expenses Difference (Projected Budget)</t>
  </si>
  <si>
    <t>Yearly Budgeted Expense Breakdown Chart (Projected Budget)</t>
  </si>
  <si>
    <t>Monthly Budgeted Income/Expenses Difference (Projected Budget)</t>
  </si>
  <si>
    <t>Monthly Budgeted Expense Breakdown Chart (Projected Budget)</t>
  </si>
  <si>
    <t>Total</t>
  </si>
  <si>
    <t>Misc savings</t>
  </si>
  <si>
    <t>Mortgage/Rent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</si>
</sst>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0"/>
      <name val="Calibri"/>
      <scheme val="minor"/>
    </font>
    <font>
      <sz val="36"/>
      <color theme="0"/>
      <name val="Calibri"/>
      <scheme val="minor"/>
    </font>
    <font>
      <sz val="16"/>
      <color rgb="FF0C2330"/>
      <name val="Calibri"/>
      <scheme val="minor"/>
    </font>
    <font>
      <b/>
      <sz val="16"/>
      <color rgb="FF0C2330"/>
      <name val="Calibri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0C233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AD8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95A5"/>
        <bgColor indexed="64"/>
      </patternFill>
    </fill>
    <fill>
      <patternFill patternType="solid">
        <fgColor rgb="FFBA0006"/>
        <bgColor indexed="64"/>
      </patternFill>
    </fill>
    <fill>
      <patternFill patternType="solid">
        <fgColor rgb="FFED521F"/>
        <bgColor indexed="64"/>
      </patternFill>
    </fill>
    <fill>
      <patternFill patternType="solid">
        <fgColor rgb="FFDB8E3A"/>
        <bgColor indexed="64"/>
      </patternFill>
    </fill>
    <fill>
      <patternFill patternType="solid">
        <fgColor rgb="FFFDD359"/>
        <bgColor indexed="64"/>
      </patternFill>
    </fill>
    <fill>
      <patternFill patternType="solid">
        <fgColor rgb="FFFDE596"/>
        <bgColor indexed="64"/>
      </patternFill>
    </fill>
    <fill>
      <patternFill patternType="solid">
        <fgColor rgb="FF7BCBCF"/>
        <bgColor indexed="64"/>
      </patternFill>
    </fill>
    <fill>
      <patternFill patternType="solid">
        <fgColor rgb="FF41A2A8"/>
        <bgColor indexed="64"/>
      </patternFill>
    </fill>
    <fill>
      <patternFill patternType="solid">
        <fgColor rgb="FF688B92"/>
        <bgColor indexed="64"/>
      </patternFill>
    </fill>
    <fill>
      <patternFill patternType="solid">
        <fgColor rgb="FF0B2E3F"/>
        <bgColor indexed="64"/>
      </patternFill>
    </fill>
    <fill>
      <patternFill patternType="solid">
        <fgColor rgb="FF1E3F59"/>
        <bgColor indexed="64"/>
      </patternFill>
    </fill>
    <fill>
      <patternFill patternType="solid">
        <fgColor rgb="FF5F81A1"/>
        <bgColor indexed="64"/>
      </patternFill>
    </fill>
    <fill>
      <patternFill patternType="solid">
        <fgColor rgb="FF7E727C"/>
        <bgColor indexed="64"/>
      </patternFill>
    </fill>
    <fill>
      <patternFill patternType="solid">
        <fgColor theme="0"/>
        <bgColor rgb="FF7E727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/>
    <xf numFmtId="0" fontId="2" fillId="3" borderId="0" applyNumberFormat="0" applyFont="0" applyBorder="0" applyAlignment="0" applyProtection="0"/>
  </cellStyleXfs>
  <cellXfs count="88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0" xfId="0" applyBorder="1"/>
    <xf numFmtId="164" fontId="0" fillId="0" borderId="0" xfId="0" applyNumberFormat="1" applyBorder="1"/>
    <xf numFmtId="0" fontId="3" fillId="4" borderId="0" xfId="0" applyFont="1" applyFill="1"/>
    <xf numFmtId="0" fontId="0" fillId="4" borderId="0" xfId="0" applyFill="1"/>
    <xf numFmtId="0" fontId="0" fillId="4" borderId="1" xfId="0" applyFill="1" applyBorder="1"/>
    <xf numFmtId="0" fontId="2" fillId="5" borderId="0" xfId="0" applyFont="1" applyFill="1" applyBorder="1"/>
    <xf numFmtId="165" fontId="2" fillId="5" borderId="0" xfId="0" applyNumberFormat="1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164" fontId="2" fillId="3" borderId="0" xfId="0" applyNumberFormat="1" applyFont="1" applyFill="1" applyBorder="1"/>
    <xf numFmtId="0" fontId="2" fillId="0" borderId="0" xfId="0" applyFont="1" applyBorder="1"/>
    <xf numFmtId="165" fontId="2" fillId="3" borderId="0" xfId="0" applyNumberFormat="1" applyFont="1" applyFill="1" applyBorder="1"/>
    <xf numFmtId="0" fontId="2" fillId="6" borderId="0" xfId="0" applyFont="1" applyFill="1" applyBorder="1"/>
    <xf numFmtId="165" fontId="2" fillId="6" borderId="0" xfId="0" applyNumberFormat="1" applyFont="1" applyFill="1" applyBorder="1"/>
    <xf numFmtId="0" fontId="2" fillId="7" borderId="0" xfId="0" applyFont="1" applyFill="1" applyBorder="1"/>
    <xf numFmtId="165" fontId="2" fillId="7" borderId="0" xfId="0" applyNumberFormat="1" applyFont="1" applyFill="1" applyBorder="1"/>
    <xf numFmtId="0" fontId="2" fillId="8" borderId="0" xfId="0" applyFont="1" applyFill="1" applyBorder="1"/>
    <xf numFmtId="165" fontId="2" fillId="8" borderId="0" xfId="0" applyNumberFormat="1" applyFont="1" applyFill="1" applyBorder="1"/>
    <xf numFmtId="0" fontId="2" fillId="9" borderId="0" xfId="0" applyFont="1" applyFill="1" applyBorder="1"/>
    <xf numFmtId="165" fontId="2" fillId="9" borderId="0" xfId="0" applyNumberFormat="1" applyFont="1" applyFill="1" applyBorder="1"/>
    <xf numFmtId="0" fontId="2" fillId="10" borderId="0" xfId="0" applyFont="1" applyFill="1" applyBorder="1"/>
    <xf numFmtId="165" fontId="2" fillId="10" borderId="0" xfId="0" applyNumberFormat="1" applyFont="1" applyFill="1" applyBorder="1"/>
    <xf numFmtId="0" fontId="2" fillId="11" borderId="0" xfId="0" applyFont="1" applyFill="1" applyBorder="1"/>
    <xf numFmtId="165" fontId="2" fillId="11" borderId="0" xfId="0" applyNumberFormat="1" applyFont="1" applyFill="1" applyBorder="1"/>
    <xf numFmtId="0" fontId="2" fillId="12" borderId="0" xfId="0" applyFont="1" applyFill="1" applyBorder="1"/>
    <xf numFmtId="165" fontId="2" fillId="12" borderId="0" xfId="0" applyNumberFormat="1" applyFont="1" applyFill="1" applyBorder="1"/>
    <xf numFmtId="0" fontId="2" fillId="13" borderId="0" xfId="0" applyFont="1" applyFill="1" applyBorder="1"/>
    <xf numFmtId="165" fontId="2" fillId="13" borderId="0" xfId="0" applyNumberFormat="1" applyFont="1" applyFill="1" applyBorder="1"/>
    <xf numFmtId="0" fontId="2" fillId="14" borderId="0" xfId="0" applyFont="1" applyFill="1" applyBorder="1"/>
    <xf numFmtId="165" fontId="2" fillId="14" borderId="0" xfId="0" applyNumberFormat="1" applyFont="1" applyFill="1" applyBorder="1"/>
    <xf numFmtId="0" fontId="2" fillId="15" borderId="0" xfId="0" applyFont="1" applyFill="1" applyBorder="1"/>
    <xf numFmtId="165" fontId="2" fillId="15" borderId="0" xfId="0" applyNumberFormat="1" applyFont="1" applyFill="1" applyBorder="1"/>
    <xf numFmtId="0" fontId="2" fillId="16" borderId="0" xfId="0" applyFont="1" applyFill="1" applyBorder="1"/>
    <xf numFmtId="165" fontId="2" fillId="16" borderId="0" xfId="0" applyNumberFormat="1" applyFont="1" applyFill="1" applyBorder="1"/>
    <xf numFmtId="0" fontId="2" fillId="17" borderId="0" xfId="0" applyFont="1" applyFill="1" applyBorder="1"/>
    <xf numFmtId="165" fontId="2" fillId="17" borderId="0" xfId="0" applyNumberFormat="1" applyFont="1" applyFill="1" applyBorder="1"/>
    <xf numFmtId="165" fontId="5" fillId="14" borderId="0" xfId="0" applyNumberFormat="1" applyFont="1" applyFill="1" applyBorder="1"/>
    <xf numFmtId="165" fontId="5" fillId="14" borderId="0" xfId="0" applyNumberFormat="1" applyFont="1" applyFill="1" applyBorder="1" applyAlignment="1">
      <alignment horizontal="right"/>
    </xf>
    <xf numFmtId="165" fontId="6" fillId="14" borderId="0" xfId="0" applyNumberFormat="1" applyFont="1" applyFill="1" applyBorder="1"/>
    <xf numFmtId="0" fontId="5" fillId="6" borderId="0" xfId="0" applyFont="1" applyFill="1" applyBorder="1" applyAlignment="1">
      <alignment horizontal="left"/>
    </xf>
    <xf numFmtId="0" fontId="7" fillId="3" borderId="0" xfId="0" applyFont="1" applyFill="1" applyBorder="1"/>
    <xf numFmtId="165" fontId="7" fillId="3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/>
    <xf numFmtId="165" fontId="8" fillId="3" borderId="0" xfId="0" applyNumberFormat="1" applyFont="1" applyFill="1" applyBorder="1"/>
    <xf numFmtId="0" fontId="5" fillId="7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0" fontId="5" fillId="13" borderId="0" xfId="0" applyFont="1" applyFill="1" applyBorder="1" applyAlignment="1">
      <alignment horizontal="left"/>
    </xf>
    <xf numFmtId="0" fontId="5" fillId="14" borderId="0" xfId="0" applyFont="1" applyFill="1" applyBorder="1" applyAlignment="1">
      <alignment horizontal="left"/>
    </xf>
    <xf numFmtId="0" fontId="5" fillId="15" borderId="0" xfId="0" applyFont="1" applyFill="1" applyBorder="1" applyAlignment="1">
      <alignment horizontal="left"/>
    </xf>
    <xf numFmtId="0" fontId="5" fillId="16" borderId="0" xfId="0" applyFont="1" applyFill="1" applyBorder="1" applyAlignment="1">
      <alignment horizontal="left"/>
    </xf>
    <xf numFmtId="0" fontId="5" fillId="17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65" fontId="7" fillId="3" borderId="2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8" fillId="3" borderId="0" xfId="0" applyNumberFormat="1" applyFont="1" applyFill="1" applyBorder="1"/>
    <xf numFmtId="165" fontId="10" fillId="14" borderId="0" xfId="0" applyNumberFormat="1" applyFont="1" applyFill="1" applyBorder="1" applyAlignment="1">
      <alignment horizontal="right"/>
    </xf>
    <xf numFmtId="6" fontId="0" fillId="0" borderId="1" xfId="0" applyNumberFormat="1" applyBorder="1"/>
    <xf numFmtId="6" fontId="0" fillId="0" borderId="0" xfId="0" applyNumberFormat="1"/>
    <xf numFmtId="6" fontId="0" fillId="4" borderId="1" xfId="0" applyNumberFormat="1" applyFill="1" applyBorder="1"/>
    <xf numFmtId="0" fontId="7" fillId="0" borderId="8" xfId="0" applyFont="1" applyFill="1" applyBorder="1" applyProtection="1">
      <protection locked="0"/>
    </xf>
    <xf numFmtId="165" fontId="7" fillId="18" borderId="9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165" fontId="7" fillId="18" borderId="5" xfId="0" applyNumberFormat="1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165" fontId="7" fillId="18" borderId="7" xfId="0" applyNumberFormat="1" applyFont="1" applyFill="1" applyBorder="1" applyProtection="1">
      <protection locked="0"/>
    </xf>
    <xf numFmtId="165" fontId="7" fillId="0" borderId="9" xfId="0" applyNumberFormat="1" applyFont="1" applyFill="1" applyBorder="1" applyProtection="1">
      <protection locked="0"/>
    </xf>
    <xf numFmtId="165" fontId="7" fillId="0" borderId="5" xfId="0" applyNumberFormat="1" applyFont="1" applyFill="1" applyBorder="1" applyProtection="1">
      <protection locked="0"/>
    </xf>
    <xf numFmtId="165" fontId="7" fillId="0" borderId="7" xfId="0" applyNumberFormat="1" applyFont="1" applyFill="1" applyBorder="1" applyProtection="1">
      <protection locked="0"/>
    </xf>
    <xf numFmtId="0" fontId="11" fillId="3" borderId="0" xfId="2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7" fillId="3" borderId="0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165" fontId="7" fillId="3" borderId="3" xfId="0" applyNumberFormat="1" applyFont="1" applyFill="1" applyBorder="1"/>
    <xf numFmtId="165" fontId="9" fillId="14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3">
    <cellStyle name="BOB1" xfId="1"/>
    <cellStyle name="GRAY-BG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/>
              <a:t>Budgeted</a:t>
            </a:r>
            <a:r>
              <a:rPr lang="en-US" sz="2400" baseline="0"/>
              <a:t> </a:t>
            </a:r>
            <a:r>
              <a:rPr lang="en-US" sz="2400"/>
              <a:t>Expenses</a:t>
            </a:r>
          </a:p>
        </c:rich>
      </c:tx>
      <c:layout>
        <c:manualLayout>
          <c:xMode val="edge"/>
          <c:yMode val="edge"/>
          <c:x val="1.8694146665401801E-2"/>
          <c:y val="3.2872304005477603E-2"/>
        </c:manualLayout>
      </c:layout>
      <c:overlay val="0"/>
    </c:title>
    <c:autoTitleDeleted val="0"/>
    <c:view3D>
      <c:rotX val="29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Expenses</c:v>
          </c:tx>
          <c:dPt>
            <c:idx val="0"/>
            <c:bubble3D val="0"/>
            <c:spPr>
              <a:solidFill>
                <a:srgbClr val="BA0006"/>
              </a:solidFill>
            </c:spPr>
          </c:dPt>
          <c:dPt>
            <c:idx val="1"/>
            <c:bubble3D val="0"/>
            <c:spPr>
              <a:solidFill>
                <a:srgbClr val="ED521F"/>
              </a:solidFill>
            </c:spPr>
          </c:dPt>
          <c:dPt>
            <c:idx val="2"/>
            <c:bubble3D val="0"/>
            <c:spPr>
              <a:solidFill>
                <a:srgbClr val="DB8E3A"/>
              </a:solidFill>
            </c:spPr>
          </c:dPt>
          <c:dPt>
            <c:idx val="3"/>
            <c:bubble3D val="0"/>
            <c:spPr>
              <a:solidFill>
                <a:srgbClr val="FDD359"/>
              </a:solidFill>
            </c:spPr>
          </c:dPt>
          <c:dPt>
            <c:idx val="4"/>
            <c:bubble3D val="0"/>
            <c:spPr>
              <a:solidFill>
                <a:srgbClr val="FDE596"/>
              </a:solidFill>
            </c:spPr>
          </c:dPt>
          <c:dPt>
            <c:idx val="5"/>
            <c:bubble3D val="0"/>
            <c:spPr>
              <a:solidFill>
                <a:srgbClr val="7BCBCF"/>
              </a:solidFill>
            </c:spPr>
          </c:dPt>
          <c:dPt>
            <c:idx val="6"/>
            <c:bubble3D val="0"/>
            <c:spPr>
              <a:solidFill>
                <a:srgbClr val="41A2A8"/>
              </a:solidFill>
            </c:spPr>
          </c:dPt>
          <c:dPt>
            <c:idx val="7"/>
            <c:bubble3D val="0"/>
            <c:spPr>
              <a:solidFill>
                <a:srgbClr val="688B92"/>
              </a:solidFill>
            </c:spPr>
          </c:dPt>
          <c:dPt>
            <c:idx val="8"/>
            <c:bubble3D val="0"/>
            <c:spPr>
              <a:solidFill>
                <a:srgbClr val="0B2E3F"/>
              </a:solidFill>
            </c:spPr>
          </c:dPt>
          <c:dPt>
            <c:idx val="9"/>
            <c:bubble3D val="0"/>
            <c:spPr>
              <a:solidFill>
                <a:srgbClr val="224763"/>
              </a:solidFill>
            </c:spPr>
          </c:dPt>
          <c:dPt>
            <c:idx val="10"/>
            <c:bubble3D val="0"/>
            <c:spPr>
              <a:solidFill>
                <a:srgbClr val="5F81A3"/>
              </a:solidFill>
            </c:spPr>
          </c:dPt>
          <c:dPt>
            <c:idx val="11"/>
            <c:bubble3D val="0"/>
            <c:spPr>
              <a:solidFill>
                <a:srgbClr val="7E737B"/>
              </a:solidFill>
            </c:spPr>
          </c:dPt>
          <c:dPt>
            <c:idx val="12"/>
            <c:bubble3D val="0"/>
            <c:spPr>
              <a:solidFill>
                <a:srgbClr val="9B95A5"/>
              </a:solidFill>
            </c:spPr>
          </c:dPt>
          <c:dPt>
            <c:idx val="13"/>
            <c:bubble3D val="0"/>
            <c:spPr>
              <a:solidFill>
                <a:srgbClr val="DAD8DF"/>
              </a:solidFill>
            </c:spPr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Data-Hidden'!$A$7:$A$20</c:f>
              <c:strCache>
                <c:ptCount val="14"/>
                <c:pt idx="0">
                  <c:v>Housing</c:v>
                </c:pt>
                <c:pt idx="1">
                  <c:v>Transportation</c:v>
                </c:pt>
                <c:pt idx="2">
                  <c:v>Medical</c:v>
                </c:pt>
                <c:pt idx="3">
                  <c:v>Utilities</c:v>
                </c:pt>
                <c:pt idx="4">
                  <c:v>Personal</c:v>
                </c:pt>
                <c:pt idx="5">
                  <c:v>Entertainment</c:v>
                </c:pt>
                <c:pt idx="6">
                  <c:v>Household Items</c:v>
                </c:pt>
                <c:pt idx="7">
                  <c:v>Giving</c:v>
                </c:pt>
                <c:pt idx="8">
                  <c:v>Pets</c:v>
                </c:pt>
                <c:pt idx="9">
                  <c:v>Insurance</c:v>
                </c:pt>
                <c:pt idx="10">
                  <c:v>Taxes</c:v>
                </c:pt>
                <c:pt idx="11">
                  <c:v>Debt Reduction</c:v>
                </c:pt>
                <c:pt idx="12">
                  <c:v>Education</c:v>
                </c:pt>
                <c:pt idx="13">
                  <c:v>Savings</c:v>
                </c:pt>
              </c:strCache>
            </c:strRef>
          </c:cat>
          <c:val>
            <c:numRef>
              <c:f>'Chart Data-Hidden'!$B$7:$B$20</c:f>
              <c:numCache>
                <c:formatCode>"$"#,##0_);[Red]\("$"#,##0\)</c:formatCode>
                <c:ptCount val="14"/>
                <c:pt idx="0">
                  <c:v>15850</c:v>
                </c:pt>
                <c:pt idx="1">
                  <c:v>6200</c:v>
                </c:pt>
                <c:pt idx="2">
                  <c:v>375</c:v>
                </c:pt>
                <c:pt idx="3">
                  <c:v>4920</c:v>
                </c:pt>
                <c:pt idx="4">
                  <c:v>500</c:v>
                </c:pt>
                <c:pt idx="5">
                  <c:v>3625</c:v>
                </c:pt>
                <c:pt idx="6">
                  <c:v>4200</c:v>
                </c:pt>
                <c:pt idx="7">
                  <c:v>1600</c:v>
                </c:pt>
                <c:pt idx="8">
                  <c:v>800</c:v>
                </c:pt>
                <c:pt idx="9">
                  <c:v>6000</c:v>
                </c:pt>
                <c:pt idx="10">
                  <c:v>1500</c:v>
                </c:pt>
                <c:pt idx="11">
                  <c:v>600</c:v>
                </c:pt>
                <c:pt idx="12">
                  <c:v>1200</c:v>
                </c:pt>
                <c:pt idx="13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  <a:effectLst>
      <a:outerShdw blurRad="593725" dist="215900" dir="2700000" algn="tl" rotWithShape="0">
        <a:srgbClr val="000000">
          <a:alpha val="43000"/>
        </a:srgbClr>
      </a:outerShdw>
    </a:effectLst>
    <a:scene3d>
      <a:camera prst="orthographicFront"/>
      <a:lightRig rig="threePt" dir="t"/>
    </a:scene3d>
    <a:sp3d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Yearly Budgeted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Income/Expenses Difference</a:t>
            </a:r>
          </a:p>
        </c:rich>
      </c:tx>
      <c:layout>
        <c:manualLayout>
          <c:xMode val="edge"/>
          <c:yMode val="edge"/>
          <c:x val="0.43657685472258623"/>
          <c:y val="3.20910581296366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7BCBC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1ACB1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ED521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DD359"/>
              </a:solidFill>
              <a:ln w="25400">
                <a:noFill/>
              </a:ln>
            </c:spPr>
          </c:dPt>
          <c:cat>
            <c:strRef>
              <c:f>'Chart Data-Hidden'!$A$2:$A$4</c:f>
              <c:strCache>
                <c:ptCount val="3"/>
                <c:pt idx="0">
                  <c:v>Budgeted Income</c:v>
                </c:pt>
                <c:pt idx="1">
                  <c:v>Budgeted Expenses</c:v>
                </c:pt>
                <c:pt idx="2">
                  <c:v>Difference</c:v>
                </c:pt>
              </c:strCache>
            </c:strRef>
          </c:cat>
          <c:val>
            <c:numRef>
              <c:f>'Chart Data-Hidden'!$B$2:$B$4</c:f>
              <c:numCache>
                <c:formatCode>"$"#,##0_);[Red]\("$"#,##0\)</c:formatCode>
                <c:ptCount val="3"/>
                <c:pt idx="0">
                  <c:v>98940</c:v>
                </c:pt>
                <c:pt idx="1">
                  <c:v>49170</c:v>
                </c:pt>
                <c:pt idx="2">
                  <c:v>49770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20393832"/>
        <c:axId val="272548712"/>
        <c:axId val="322985384"/>
      </c:bar3DChart>
      <c:catAx>
        <c:axId val="320393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548712"/>
        <c:crosses val="autoZero"/>
        <c:auto val="1"/>
        <c:lblAlgn val="ctr"/>
        <c:lblOffset val="100"/>
        <c:noMultiLvlLbl val="0"/>
      </c:catAx>
      <c:valAx>
        <c:axId val="27254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393832"/>
        <c:crosses val="autoZero"/>
        <c:crossBetween val="between"/>
      </c:valAx>
      <c:serAx>
        <c:axId val="322985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72548712"/>
        <c:crosses val="autoZero"/>
      </c:ser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84200" dist="215900" dir="2700000" algn="tl" rotWithShape="0">
        <a:srgbClr val="000000">
          <a:alpha val="43000"/>
        </a:srgb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 Budgeted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Income/Expenses Difference</a:t>
            </a:r>
          </a:p>
        </c:rich>
      </c:tx>
      <c:layout>
        <c:manualLayout>
          <c:xMode val="edge"/>
          <c:yMode val="edge"/>
          <c:x val="0.63320419200633193"/>
          <c:y val="2.5413978089808265E-2"/>
        </c:manualLayout>
      </c:layout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41A2A8"/>
              </a:solidFill>
            </c:spPr>
          </c:dPt>
          <c:dPt>
            <c:idx val="1"/>
            <c:invertIfNegative val="0"/>
            <c:bubble3D val="0"/>
            <c:spPr>
              <a:solidFill>
                <a:srgbClr val="ED521F"/>
              </a:solidFill>
            </c:spPr>
          </c:dPt>
          <c:dPt>
            <c:idx val="2"/>
            <c:invertIfNegative val="0"/>
            <c:bubble3D val="0"/>
            <c:spPr>
              <a:solidFill>
                <a:srgbClr val="FDD359"/>
              </a:solidFill>
            </c:spPr>
          </c:dPt>
          <c:cat>
            <c:strRef>
              <c:f>'Chart Data-Hidden'!$E$2:$E$4</c:f>
              <c:strCache>
                <c:ptCount val="3"/>
                <c:pt idx="0">
                  <c:v>Budgeted Income</c:v>
                </c:pt>
                <c:pt idx="1">
                  <c:v>Budgeted Expenses</c:v>
                </c:pt>
                <c:pt idx="2">
                  <c:v>Difference</c:v>
                </c:pt>
              </c:strCache>
            </c:strRef>
          </c:cat>
          <c:val>
            <c:numRef>
              <c:f>'Chart Data-Hidden'!$F$2:$F$4</c:f>
              <c:numCache>
                <c:formatCode>"$"#,##0_);[Red]\("$"#,##0\)</c:formatCode>
                <c:ptCount val="3"/>
                <c:pt idx="0">
                  <c:v>8245</c:v>
                </c:pt>
                <c:pt idx="1">
                  <c:v>4097.5</c:v>
                </c:pt>
                <c:pt idx="2">
                  <c:v>4147.5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12944008"/>
        <c:axId val="412942440"/>
        <c:axId val="0"/>
      </c:bar3DChart>
      <c:catAx>
        <c:axId val="412944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42440"/>
        <c:crosses val="autoZero"/>
        <c:auto val="1"/>
        <c:lblAlgn val="ctr"/>
        <c:lblOffset val="100"/>
        <c:noMultiLvlLbl val="0"/>
      </c:catAx>
      <c:valAx>
        <c:axId val="41294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44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84200" dist="215900" dir="2700000" algn="tl" rotWithShape="0">
        <a:srgbClr val="000000">
          <a:alpha val="43000"/>
        </a:srgb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228600</xdr:rowOff>
    </xdr:from>
    <xdr:to>
      <xdr:col>17</xdr:col>
      <xdr:colOff>101600</xdr:colOff>
      <xdr:row>18</xdr:row>
      <xdr:rowOff>12700</xdr:rowOff>
    </xdr:to>
    <xdr:graphicFrame macro="">
      <xdr:nvGraphicFramePr>
        <xdr:cNvPr id="20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254000</xdr:colOff>
      <xdr:row>19</xdr:row>
      <xdr:rowOff>63500</xdr:rowOff>
    </xdr:from>
    <xdr:to>
      <xdr:col>17</xdr:col>
      <xdr:colOff>76200</xdr:colOff>
      <xdr:row>31</xdr:row>
      <xdr:rowOff>127000</xdr:rowOff>
    </xdr:to>
    <xdr:graphicFrame macro="">
      <xdr:nvGraphicFramePr>
        <xdr:cNvPr id="2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508000</xdr:colOff>
      <xdr:row>19</xdr:row>
      <xdr:rowOff>50800</xdr:rowOff>
    </xdr:from>
    <xdr:to>
      <xdr:col>12</xdr:col>
      <xdr:colOff>965200</xdr:colOff>
      <xdr:row>36</xdr:row>
      <xdr:rowOff>152400</xdr:rowOff>
    </xdr:to>
    <xdr:graphicFrame macro="">
      <xdr:nvGraphicFramePr>
        <xdr:cNvPr id="20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y Them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zoomScaleNormal="100" workbookViewId="0">
      <selection activeCell="D36" sqref="D36"/>
    </sheetView>
  </sheetViews>
  <sheetFormatPr defaultColWidth="0" defaultRowHeight="21" zeroHeight="1" x14ac:dyDescent="0.35"/>
  <cols>
    <col min="1" max="1" width="3.85546875" style="79" customWidth="1"/>
    <col min="2" max="2" width="38.140625" style="79" customWidth="1"/>
    <col min="3" max="3" width="13.7109375" style="79" customWidth="1"/>
    <col min="4" max="4" width="13.85546875" style="80" bestFit="1" customWidth="1"/>
    <col min="5" max="6" width="13.85546875" style="79" bestFit="1" customWidth="1"/>
    <col min="7" max="7" width="6.85546875" style="79" customWidth="1"/>
    <col min="8" max="20" width="13.7109375" style="79" customWidth="1"/>
    <col min="21" max="16384" width="13.7109375" style="79" hidden="1"/>
  </cols>
  <sheetData>
    <row r="1" spans="1:20" s="14" customFormat="1" x14ac:dyDescent="0.35">
      <c r="A1" s="11"/>
      <c r="B1" s="11"/>
      <c r="C1" s="11"/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4" customFormat="1" ht="47.25" thickBot="1" x14ac:dyDescent="0.75">
      <c r="A2" s="11"/>
      <c r="B2" s="42" t="s">
        <v>7</v>
      </c>
      <c r="C2" s="41" t="s">
        <v>9</v>
      </c>
      <c r="D2" s="41" t="s">
        <v>10</v>
      </c>
      <c r="E2" s="41" t="s">
        <v>11</v>
      </c>
      <c r="F2" s="41" t="s">
        <v>12</v>
      </c>
      <c r="G2" s="11"/>
      <c r="H2" s="11"/>
      <c r="I2" s="11"/>
      <c r="J2" s="13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4" customFormat="1" x14ac:dyDescent="0.35">
      <c r="A3" s="11"/>
      <c r="B3" s="81" t="s">
        <v>5</v>
      </c>
      <c r="C3" s="69" t="s">
        <v>11</v>
      </c>
      <c r="D3" s="70">
        <v>4235</v>
      </c>
      <c r="E3" s="45">
        <f>IF(C3="yearly",D3/12,IF(C3="monthly",D3,IF(C3="weekly",D3*4.33,IF(C3="daily",D3*30))))</f>
        <v>4235</v>
      </c>
      <c r="F3" s="45">
        <f>IF(C3="yearly",D3,IF(C3="monthly",D3*12,IF(C3="weekly",D3*52,IF(C3="daily",D3*365))))</f>
        <v>50820</v>
      </c>
      <c r="G3" s="13"/>
      <c r="H3" s="11"/>
      <c r="I3" s="11"/>
      <c r="J3" s="13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x14ac:dyDescent="0.35">
      <c r="A4" s="11"/>
      <c r="B4" s="81" t="s">
        <v>6</v>
      </c>
      <c r="C4" s="71" t="s">
        <v>11</v>
      </c>
      <c r="D4" s="72">
        <v>4000</v>
      </c>
      <c r="E4" s="45">
        <f>IF(C4="yearly",D4/12,IF(C4="monthly",D4,IF(C4="weekly",D4*4.33,IF(C4="daily",D4*30))))</f>
        <v>4000</v>
      </c>
      <c r="F4" s="45">
        <f>IF(C4="yearly",D4,IF(C4="monthly",D4*12,IF(C4="weekly",D4*52,IF(C4="daily",D4*365))))</f>
        <v>48000</v>
      </c>
      <c r="G4" s="11"/>
      <c r="H4" s="11"/>
      <c r="I4" s="11"/>
      <c r="J4" s="13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21.75" thickBot="1" x14ac:dyDescent="0.4">
      <c r="A5" s="11"/>
      <c r="B5" s="81" t="s">
        <v>8</v>
      </c>
      <c r="C5" s="73" t="s">
        <v>11</v>
      </c>
      <c r="D5" s="74">
        <v>10</v>
      </c>
      <c r="E5" s="84">
        <f>IF(C5="yearly",D5/12,IF(C5="monthly",D5,IF(C5="weekly",D5*4.33,IF(C5="daily",D5*30))))</f>
        <v>10</v>
      </c>
      <c r="F5" s="61">
        <f>IF(C5="yearly",D5,IF(C5="monthly",D5*12,IF(C5="weekly",D5*52,IF(C5="daily",D5*365))))</f>
        <v>120</v>
      </c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4" customFormat="1" ht="26.1" customHeight="1" x14ac:dyDescent="0.35">
      <c r="A6" s="11"/>
      <c r="B6" s="62" t="s">
        <v>96</v>
      </c>
      <c r="C6" s="47"/>
      <c r="D6" s="64"/>
      <c r="E6" s="64">
        <f>SUM(E3:E5)</f>
        <v>8245</v>
      </c>
      <c r="F6" s="64">
        <f>SUM(F3:F5)</f>
        <v>98940</v>
      </c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4" customFormat="1" ht="39" customHeight="1" x14ac:dyDescent="0.35">
      <c r="A7" s="11"/>
      <c r="B7" s="12"/>
      <c r="C7" s="11"/>
      <c r="D7" s="15"/>
      <c r="E7" s="15"/>
      <c r="F7" s="15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78"/>
      <c r="T7" s="11"/>
    </row>
    <row r="8" spans="1:20" s="14" customFormat="1" ht="46.5" x14ac:dyDescent="0.7">
      <c r="A8" s="11"/>
      <c r="B8" s="42" t="s">
        <v>80</v>
      </c>
      <c r="C8" s="40" t="s">
        <v>9</v>
      </c>
      <c r="D8" s="41" t="s">
        <v>10</v>
      </c>
      <c r="E8" s="41" t="s">
        <v>11</v>
      </c>
      <c r="F8" s="41" t="s">
        <v>12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78"/>
      <c r="T8" s="11"/>
    </row>
    <row r="9" spans="1:20" s="14" customFormat="1" ht="21.75" thickBot="1" x14ac:dyDescent="0.4">
      <c r="A9" s="11"/>
      <c r="B9" s="43" t="s">
        <v>16</v>
      </c>
      <c r="C9" s="16"/>
      <c r="D9" s="17"/>
      <c r="E9" s="17"/>
      <c r="F9" s="1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78"/>
      <c r="T9" s="11"/>
    </row>
    <row r="10" spans="1:20" s="14" customFormat="1" x14ac:dyDescent="0.35">
      <c r="A10" s="11"/>
      <c r="B10" s="83" t="s">
        <v>122</v>
      </c>
      <c r="C10" s="69" t="s">
        <v>11</v>
      </c>
      <c r="D10" s="70">
        <v>1300</v>
      </c>
      <c r="E10" s="45">
        <f>IF(C10="yearly",D10/12,IF(C10="monthly",D10,IF(C10="weekly",D10*4.33,IF(C10="daily",D10*30))))</f>
        <v>1300</v>
      </c>
      <c r="F10" s="45">
        <f>IF(C10="yearly",D10,IF(C10="monthly",D10*12,IF(C10="weekly",D10*52,IF(C10="daily",D10*365))))</f>
        <v>15600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8"/>
      <c r="T10" s="11"/>
    </row>
    <row r="11" spans="1:20" s="14" customFormat="1" x14ac:dyDescent="0.35">
      <c r="A11" s="11"/>
      <c r="B11" s="82" t="s">
        <v>21</v>
      </c>
      <c r="C11" s="71" t="s">
        <v>12</v>
      </c>
      <c r="D11" s="72">
        <v>250</v>
      </c>
      <c r="E11" s="45">
        <f>IF(C11="yearly",D11/12,IF(C11="monthly",D11,IF(C11="weekly",D11*4.33,IF(C11="daily",D11*30))))</f>
        <v>20.833333333333332</v>
      </c>
      <c r="F11" s="45">
        <f>IF(C11="yearly",D11,IF(C11="monthly",D11*12,IF(C11="weekly",D11*52,IF(C11="daily",D11*365))))</f>
        <v>250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78"/>
      <c r="T11" s="11"/>
    </row>
    <row r="12" spans="1:20" s="14" customFormat="1" ht="21.75" thickBot="1" x14ac:dyDescent="0.4">
      <c r="A12" s="11"/>
      <c r="B12" s="82" t="s">
        <v>40</v>
      </c>
      <c r="C12" s="73" t="s">
        <v>12</v>
      </c>
      <c r="D12" s="74">
        <v>0</v>
      </c>
      <c r="E12" s="61">
        <f>IF(C12="yearly",D12/12,IF(C12="monthly",D12,IF(C12="weekly",D12*4.33,IF(C12="daily",D12*30))))</f>
        <v>0</v>
      </c>
      <c r="F12" s="61">
        <f>IF(C12="yearly",D12,IF(C12="monthly",D12*12,IF(C12="weekly",D12*52,IF(C12="daily",D12*365))))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8"/>
      <c r="T12" s="11"/>
    </row>
    <row r="13" spans="1:20" s="14" customFormat="1" x14ac:dyDescent="0.35">
      <c r="A13" s="11"/>
      <c r="B13" s="46" t="s">
        <v>120</v>
      </c>
      <c r="C13" s="47"/>
      <c r="D13" s="48"/>
      <c r="E13" s="48">
        <f>SUM(E10:E12)</f>
        <v>1320.8333333333333</v>
      </c>
      <c r="F13" s="48">
        <f>SUM(F10:F12)</f>
        <v>15850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78"/>
      <c r="T13" s="11"/>
    </row>
    <row r="14" spans="1:20" s="14" customFormat="1" ht="21.75" thickBot="1" x14ac:dyDescent="0.4">
      <c r="A14" s="11"/>
      <c r="B14" s="49" t="s">
        <v>14</v>
      </c>
      <c r="C14" s="18"/>
      <c r="D14" s="19"/>
      <c r="E14" s="19"/>
      <c r="F14" s="19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78"/>
      <c r="T14" s="11"/>
    </row>
    <row r="15" spans="1:20" s="14" customFormat="1" x14ac:dyDescent="0.35">
      <c r="A15" s="11"/>
      <c r="B15" s="82" t="s">
        <v>23</v>
      </c>
      <c r="C15" s="69" t="s">
        <v>11</v>
      </c>
      <c r="D15" s="70">
        <v>400</v>
      </c>
      <c r="E15" s="45">
        <f t="shared" ref="E15:E22" si="0">IF(C15="yearly",D15/12,IF(C15="monthly",D15,IF(C15="weekly",D15*4.33,IF(C15="daily",D15*30))))</f>
        <v>400</v>
      </c>
      <c r="F15" s="45">
        <f t="shared" ref="F15:F22" si="1">IF(C15="yearly",D15,IF(C15="monthly",D15*12,IF(C15="weekly",D15*52,IF(C15="daily",D15*365))))</f>
        <v>4800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4" customFormat="1" x14ac:dyDescent="0.35">
      <c r="A16" s="11"/>
      <c r="B16" s="82" t="s">
        <v>24</v>
      </c>
      <c r="C16" s="71" t="s">
        <v>12</v>
      </c>
      <c r="D16" s="72">
        <v>0</v>
      </c>
      <c r="E16" s="45">
        <f t="shared" si="0"/>
        <v>0</v>
      </c>
      <c r="F16" s="45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4" customFormat="1" x14ac:dyDescent="0.35">
      <c r="A17" s="11"/>
      <c r="B17" s="82" t="s">
        <v>4</v>
      </c>
      <c r="C17" s="71" t="s">
        <v>11</v>
      </c>
      <c r="D17" s="72">
        <v>75</v>
      </c>
      <c r="E17" s="45">
        <f t="shared" si="0"/>
        <v>75</v>
      </c>
      <c r="F17" s="45">
        <f t="shared" si="1"/>
        <v>900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4" customFormat="1" x14ac:dyDescent="0.35">
      <c r="A18" s="11"/>
      <c r="B18" s="82" t="s">
        <v>46</v>
      </c>
      <c r="C18" s="71" t="s">
        <v>12</v>
      </c>
      <c r="D18" s="72">
        <v>100</v>
      </c>
      <c r="E18" s="45">
        <f t="shared" si="0"/>
        <v>8.3333333333333339</v>
      </c>
      <c r="F18" s="45">
        <f t="shared" si="1"/>
        <v>100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4" customFormat="1" x14ac:dyDescent="0.35">
      <c r="A19" s="11"/>
      <c r="B19" s="82" t="s">
        <v>27</v>
      </c>
      <c r="C19" s="71" t="s">
        <v>12</v>
      </c>
      <c r="D19" s="72">
        <v>0</v>
      </c>
      <c r="E19" s="45">
        <f t="shared" si="0"/>
        <v>0</v>
      </c>
      <c r="F19" s="45">
        <f t="shared" si="1"/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4" customFormat="1" x14ac:dyDescent="0.35">
      <c r="A20" s="11"/>
      <c r="B20" s="82" t="s">
        <v>44</v>
      </c>
      <c r="C20" s="71" t="s">
        <v>12</v>
      </c>
      <c r="D20" s="72">
        <v>200</v>
      </c>
      <c r="E20" s="45">
        <f t="shared" si="0"/>
        <v>16.666666666666668</v>
      </c>
      <c r="F20" s="45">
        <f t="shared" si="1"/>
        <v>200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4" customFormat="1" x14ac:dyDescent="0.35">
      <c r="A21" s="11"/>
      <c r="B21" s="82" t="s">
        <v>45</v>
      </c>
      <c r="C21" s="71" t="s">
        <v>12</v>
      </c>
      <c r="D21" s="72">
        <v>150</v>
      </c>
      <c r="E21" s="45">
        <f t="shared" si="0"/>
        <v>12.5</v>
      </c>
      <c r="F21" s="45">
        <f t="shared" si="1"/>
        <v>150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4" customFormat="1" ht="21.75" thickBot="1" x14ac:dyDescent="0.4">
      <c r="A22" s="11"/>
      <c r="B22" s="82" t="s">
        <v>21</v>
      </c>
      <c r="C22" s="73" t="s">
        <v>12</v>
      </c>
      <c r="D22" s="74">
        <v>50</v>
      </c>
      <c r="E22" s="61">
        <f t="shared" si="0"/>
        <v>4.166666666666667</v>
      </c>
      <c r="F22" s="61">
        <f t="shared" si="1"/>
        <v>50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4" customFormat="1" x14ac:dyDescent="0.35">
      <c r="A23" s="11"/>
      <c r="B23" s="46" t="s">
        <v>120</v>
      </c>
      <c r="C23" s="47"/>
      <c r="D23" s="48"/>
      <c r="E23" s="48">
        <f>SUM(E15:E22)</f>
        <v>516.66666666666663</v>
      </c>
      <c r="F23" s="48">
        <f>SUM(F15:F22)</f>
        <v>6200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4" customFormat="1" ht="21.75" thickBot="1" x14ac:dyDescent="0.4">
      <c r="A24" s="11"/>
      <c r="B24" s="50" t="s">
        <v>47</v>
      </c>
      <c r="C24" s="20"/>
      <c r="D24" s="21"/>
      <c r="E24" s="21"/>
      <c r="F24" s="2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4" customFormat="1" x14ac:dyDescent="0.35">
      <c r="A25" s="11"/>
      <c r="B25" s="82" t="s">
        <v>110</v>
      </c>
      <c r="C25" s="69" t="s">
        <v>12</v>
      </c>
      <c r="D25" s="75">
        <v>100</v>
      </c>
      <c r="E25" s="45">
        <f t="shared" ref="E25:E30" si="2">IF(C25="yearly",D25/12,IF(C25="monthly",D25,IF(C25="weekly",D25*4.33,IF(C25="daily",D25*30))))</f>
        <v>8.3333333333333339</v>
      </c>
      <c r="F25" s="45">
        <f t="shared" ref="F25:F30" si="3">IF(C25="yearly",D25,IF(C25="monthly",D25*12,IF(C25="weekly",D25*52,IF(C25="daily",D25*365))))</f>
        <v>100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4" customFormat="1" x14ac:dyDescent="0.35">
      <c r="A26" s="11"/>
      <c r="B26" s="82" t="s">
        <v>111</v>
      </c>
      <c r="C26" s="71" t="s">
        <v>12</v>
      </c>
      <c r="D26" s="76">
        <v>0</v>
      </c>
      <c r="E26" s="45">
        <f t="shared" si="2"/>
        <v>0</v>
      </c>
      <c r="F26" s="45">
        <f t="shared" si="3"/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4" customFormat="1" x14ac:dyDescent="0.35">
      <c r="A27" s="11"/>
      <c r="B27" s="82" t="s">
        <v>112</v>
      </c>
      <c r="C27" s="71" t="s">
        <v>12</v>
      </c>
      <c r="D27" s="76">
        <v>200</v>
      </c>
      <c r="E27" s="45">
        <f t="shared" si="2"/>
        <v>16.666666666666668</v>
      </c>
      <c r="F27" s="45">
        <f t="shared" si="3"/>
        <v>200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4" customFormat="1" x14ac:dyDescent="0.35">
      <c r="A28" s="11"/>
      <c r="B28" s="82" t="s">
        <v>50</v>
      </c>
      <c r="C28" s="71" t="s">
        <v>12</v>
      </c>
      <c r="D28" s="76">
        <v>0</v>
      </c>
      <c r="E28" s="45">
        <f t="shared" si="2"/>
        <v>0</v>
      </c>
      <c r="F28" s="45">
        <f t="shared" si="3"/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4" customFormat="1" x14ac:dyDescent="0.35">
      <c r="A29" s="11"/>
      <c r="B29" s="82" t="s">
        <v>48</v>
      </c>
      <c r="C29" s="71" t="s">
        <v>12</v>
      </c>
      <c r="D29" s="76">
        <v>75</v>
      </c>
      <c r="E29" s="45">
        <f t="shared" si="2"/>
        <v>6.25</v>
      </c>
      <c r="F29" s="45">
        <f t="shared" si="3"/>
        <v>75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14" customFormat="1" ht="21.75" thickBot="1" x14ac:dyDescent="0.4">
      <c r="A30" s="11"/>
      <c r="B30" s="82" t="s">
        <v>49</v>
      </c>
      <c r="C30" s="73" t="s">
        <v>12</v>
      </c>
      <c r="D30" s="77">
        <v>0</v>
      </c>
      <c r="E30" s="61">
        <f t="shared" si="2"/>
        <v>0</v>
      </c>
      <c r="F30" s="61">
        <f t="shared" si="3"/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14" customFormat="1" x14ac:dyDescent="0.35">
      <c r="A31" s="11"/>
      <c r="B31" s="46" t="s">
        <v>120</v>
      </c>
      <c r="C31" s="47"/>
      <c r="D31" s="48"/>
      <c r="E31" s="48">
        <f>SUM(E25:E30)</f>
        <v>31.25</v>
      </c>
      <c r="F31" s="48">
        <f>SUM(F25:F30)</f>
        <v>375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14" customFormat="1" ht="21.75" thickBot="1" x14ac:dyDescent="0.4">
      <c r="A32" s="11"/>
      <c r="B32" s="51" t="s">
        <v>13</v>
      </c>
      <c r="C32" s="22"/>
      <c r="D32" s="23"/>
      <c r="E32" s="23"/>
      <c r="F32" s="23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14" customFormat="1" x14ac:dyDescent="0.35">
      <c r="A33" s="11"/>
      <c r="B33" s="82" t="s">
        <v>28</v>
      </c>
      <c r="C33" s="69" t="s">
        <v>11</v>
      </c>
      <c r="D33" s="75">
        <v>70</v>
      </c>
      <c r="E33" s="45">
        <f t="shared" ref="E33:E41" si="4">IF(C33="yearly",D33/12,IF(C33="monthly",D33,IF(C33="weekly",D33*4.33,IF(C33="daily",D33*30))))</f>
        <v>70</v>
      </c>
      <c r="F33" s="45">
        <f t="shared" ref="F33:F41" si="5">IF(C33="yearly",D33,IF(C33="monthly",D33*12,IF(C33="weekly",D33*52,IF(C33="daily",D33*365))))</f>
        <v>840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14" customFormat="1" x14ac:dyDescent="0.35">
      <c r="A34" s="11"/>
      <c r="B34" s="82" t="s">
        <v>0</v>
      </c>
      <c r="C34" s="71" t="s">
        <v>11</v>
      </c>
      <c r="D34" s="76">
        <v>75</v>
      </c>
      <c r="E34" s="45">
        <f t="shared" si="4"/>
        <v>75</v>
      </c>
      <c r="F34" s="45">
        <f t="shared" si="5"/>
        <v>900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14" customFormat="1" x14ac:dyDescent="0.35">
      <c r="A35" s="11"/>
      <c r="B35" s="82" t="s">
        <v>1</v>
      </c>
      <c r="C35" s="71" t="s">
        <v>11</v>
      </c>
      <c r="D35" s="76">
        <v>25</v>
      </c>
      <c r="E35" s="45">
        <f t="shared" si="4"/>
        <v>25</v>
      </c>
      <c r="F35" s="45">
        <f t="shared" si="5"/>
        <v>300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14" customFormat="1" x14ac:dyDescent="0.35">
      <c r="A36" s="11"/>
      <c r="B36" s="82" t="s">
        <v>3</v>
      </c>
      <c r="C36" s="71" t="s">
        <v>11</v>
      </c>
      <c r="D36" s="76">
        <v>25</v>
      </c>
      <c r="E36" s="45">
        <f t="shared" si="4"/>
        <v>25</v>
      </c>
      <c r="F36" s="45">
        <f t="shared" si="5"/>
        <v>300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14" customFormat="1" x14ac:dyDescent="0.35">
      <c r="A37" s="11"/>
      <c r="B37" s="82" t="s">
        <v>2</v>
      </c>
      <c r="C37" s="71" t="s">
        <v>11</v>
      </c>
      <c r="D37" s="76">
        <v>15</v>
      </c>
      <c r="E37" s="45">
        <f t="shared" si="4"/>
        <v>15</v>
      </c>
      <c r="F37" s="45">
        <f t="shared" si="5"/>
        <v>180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14" customFormat="1" x14ac:dyDescent="0.35">
      <c r="A38" s="11"/>
      <c r="B38" s="82" t="s">
        <v>22</v>
      </c>
      <c r="C38" s="71" t="s">
        <v>12</v>
      </c>
      <c r="D38" s="76">
        <v>0</v>
      </c>
      <c r="E38" s="45">
        <f t="shared" si="4"/>
        <v>0</v>
      </c>
      <c r="F38" s="45">
        <f t="shared" si="5"/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14" customFormat="1" x14ac:dyDescent="0.35">
      <c r="A39" s="11"/>
      <c r="B39" s="82" t="s">
        <v>29</v>
      </c>
      <c r="C39" s="71" t="s">
        <v>11</v>
      </c>
      <c r="D39" s="76">
        <v>100</v>
      </c>
      <c r="E39" s="45">
        <f t="shared" si="4"/>
        <v>100</v>
      </c>
      <c r="F39" s="45">
        <f t="shared" si="5"/>
        <v>1200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14" customFormat="1" x14ac:dyDescent="0.35">
      <c r="A40" s="11"/>
      <c r="B40" s="82" t="s">
        <v>41</v>
      </c>
      <c r="C40" s="71" t="s">
        <v>11</v>
      </c>
      <c r="D40" s="76">
        <v>25</v>
      </c>
      <c r="E40" s="45">
        <f t="shared" si="4"/>
        <v>25</v>
      </c>
      <c r="F40" s="45">
        <f t="shared" si="5"/>
        <v>300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4" customFormat="1" ht="21.75" thickBot="1" x14ac:dyDescent="0.4">
      <c r="A41" s="11"/>
      <c r="B41" s="82" t="s">
        <v>42</v>
      </c>
      <c r="C41" s="73" t="s">
        <v>11</v>
      </c>
      <c r="D41" s="77">
        <v>75</v>
      </c>
      <c r="E41" s="61">
        <f t="shared" si="4"/>
        <v>75</v>
      </c>
      <c r="F41" s="61">
        <f t="shared" si="5"/>
        <v>900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14" customFormat="1" x14ac:dyDescent="0.35">
      <c r="A42" s="11"/>
      <c r="B42" s="46" t="s">
        <v>120</v>
      </c>
      <c r="C42" s="47"/>
      <c r="D42" s="48"/>
      <c r="E42" s="48">
        <f>SUM(E33:E41)</f>
        <v>410</v>
      </c>
      <c r="F42" s="48">
        <f>SUM(F33:F41)</f>
        <v>4920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14" customFormat="1" ht="21.75" thickBot="1" x14ac:dyDescent="0.4">
      <c r="A43" s="11"/>
      <c r="B43" s="52" t="s">
        <v>57</v>
      </c>
      <c r="C43" s="24"/>
      <c r="D43" s="25"/>
      <c r="E43" s="25"/>
      <c r="F43" s="25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14" customFormat="1" x14ac:dyDescent="0.35">
      <c r="A44" s="11"/>
      <c r="B44" s="82" t="s">
        <v>43</v>
      </c>
      <c r="C44" s="69" t="s">
        <v>12</v>
      </c>
      <c r="D44" s="75">
        <v>200</v>
      </c>
      <c r="E44" s="45">
        <f t="shared" ref="E44:E49" si="6">IF(C44="yearly",D44/12,IF(C44="monthly",D44,IF(C44="weekly",D44*4.33,IF(C44="daily",D44*30))))</f>
        <v>16.666666666666668</v>
      </c>
      <c r="F44" s="45">
        <f t="shared" ref="F44:F49" si="7">IF(C44="yearly",D44,IF(C44="monthly",D44*12,IF(C44="weekly",D44*52,IF(C44="daily",D44*365))))</f>
        <v>200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14" customFormat="1" x14ac:dyDescent="0.35">
      <c r="A45" s="11"/>
      <c r="B45" s="82" t="s">
        <v>58</v>
      </c>
      <c r="C45" s="71" t="s">
        <v>12</v>
      </c>
      <c r="D45" s="76">
        <v>100</v>
      </c>
      <c r="E45" s="45">
        <f t="shared" si="6"/>
        <v>8.3333333333333339</v>
      </c>
      <c r="F45" s="45">
        <f t="shared" si="7"/>
        <v>100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14" customFormat="1" x14ac:dyDescent="0.35">
      <c r="A46" s="11"/>
      <c r="B46" s="82" t="s">
        <v>59</v>
      </c>
      <c r="C46" s="71" t="s">
        <v>12</v>
      </c>
      <c r="D46" s="76">
        <v>200</v>
      </c>
      <c r="E46" s="45">
        <f t="shared" si="6"/>
        <v>16.666666666666668</v>
      </c>
      <c r="F46" s="45">
        <f t="shared" si="7"/>
        <v>200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14" customFormat="1" x14ac:dyDescent="0.35">
      <c r="A47" s="11"/>
      <c r="B47" s="82" t="s">
        <v>60</v>
      </c>
      <c r="C47" s="71" t="s">
        <v>12</v>
      </c>
      <c r="D47" s="76">
        <v>0</v>
      </c>
      <c r="E47" s="45">
        <f t="shared" si="6"/>
        <v>0</v>
      </c>
      <c r="F47" s="45">
        <f t="shared" si="7"/>
        <v>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14" customFormat="1" x14ac:dyDescent="0.35">
      <c r="A48" s="11"/>
      <c r="B48" s="82" t="s">
        <v>62</v>
      </c>
      <c r="C48" s="71" t="s">
        <v>12</v>
      </c>
      <c r="D48" s="76">
        <v>0</v>
      </c>
      <c r="E48" s="45">
        <f t="shared" si="6"/>
        <v>0</v>
      </c>
      <c r="F48" s="45">
        <f t="shared" si="7"/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14" customFormat="1" ht="21.75" thickBot="1" x14ac:dyDescent="0.4">
      <c r="A49" s="11"/>
      <c r="B49" s="82" t="s">
        <v>63</v>
      </c>
      <c r="C49" s="73" t="s">
        <v>12</v>
      </c>
      <c r="D49" s="77">
        <v>0</v>
      </c>
      <c r="E49" s="61">
        <f t="shared" si="6"/>
        <v>0</v>
      </c>
      <c r="F49" s="61">
        <f t="shared" si="7"/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14" customFormat="1" x14ac:dyDescent="0.35">
      <c r="A50" s="11"/>
      <c r="B50" s="46" t="s">
        <v>120</v>
      </c>
      <c r="C50" s="47"/>
      <c r="D50" s="48"/>
      <c r="E50" s="48">
        <f>SUM(E44:E49)</f>
        <v>41.666666666666671</v>
      </c>
      <c r="F50" s="48">
        <f>SUM(F44:F49)</f>
        <v>500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14" customFormat="1" ht="21.75" thickBot="1" x14ac:dyDescent="0.4">
      <c r="A51" s="11"/>
      <c r="B51" s="53" t="s">
        <v>18</v>
      </c>
      <c r="C51" s="26"/>
      <c r="D51" s="27"/>
      <c r="E51" s="27"/>
      <c r="F51" s="2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14" customFormat="1" x14ac:dyDescent="0.35">
      <c r="A52" s="11"/>
      <c r="B52" s="82" t="s">
        <v>61</v>
      </c>
      <c r="C52" s="69" t="s">
        <v>12</v>
      </c>
      <c r="D52" s="75">
        <v>25</v>
      </c>
      <c r="E52" s="45">
        <f>IF(C52="yearly",D52/12,IF(C52="monthly",D52,IF(C52="weekly",D52*4.33,IF(C52="daily",D52*30))))</f>
        <v>2.0833333333333335</v>
      </c>
      <c r="F52" s="45">
        <f>IF(C52="yearly",D52,IF(C52="monthly",D52*12,IF(C52="weekly",D52*52,IF(C52="daily",D52*365))))</f>
        <v>25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s="14" customFormat="1" x14ac:dyDescent="0.35">
      <c r="A53" s="11"/>
      <c r="B53" s="82" t="s">
        <v>77</v>
      </c>
      <c r="C53" s="71" t="s">
        <v>11</v>
      </c>
      <c r="D53" s="76">
        <v>200</v>
      </c>
      <c r="E53" s="45">
        <f>IF(C53="yearly",D53/12,IF(C53="monthly",D53,IF(C53="weekly",D53*4.33,IF(C53="daily",D53*30))))</f>
        <v>200</v>
      </c>
      <c r="F53" s="45">
        <f>IF(C53="yearly",D53,IF(C53="monthly",D53*12,IF(C53="weekly",D53*52,IF(C53="daily",D53*365))))</f>
        <v>2400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14" customFormat="1" ht="21.75" thickBot="1" x14ac:dyDescent="0.4">
      <c r="A54" s="11"/>
      <c r="B54" s="82" t="s">
        <v>74</v>
      </c>
      <c r="C54" s="73" t="s">
        <v>11</v>
      </c>
      <c r="D54" s="77">
        <v>100</v>
      </c>
      <c r="E54" s="61">
        <f>IF(C54="yearly",D54/12,IF(C54="monthly",D54,IF(C54="weekly",D54*4.33,IF(C54="daily",D54*30))))</f>
        <v>100</v>
      </c>
      <c r="F54" s="61">
        <f>IF(C54="yearly",D54,IF(C54="monthly",D54*12,IF(C54="weekly",D54*52,IF(C54="daily",D54*365))))</f>
        <v>1200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14" customFormat="1" x14ac:dyDescent="0.35">
      <c r="A55" s="11"/>
      <c r="B55" s="46" t="s">
        <v>120</v>
      </c>
      <c r="C55" s="47"/>
      <c r="D55" s="48"/>
      <c r="E55" s="48">
        <f>SUM(E52:E54)</f>
        <v>302.08333333333337</v>
      </c>
      <c r="F55" s="48">
        <f>SUM(F52:F54)</f>
        <v>3625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14" customFormat="1" ht="21.75" thickBot="1" x14ac:dyDescent="0.4">
      <c r="A56" s="11"/>
      <c r="B56" s="54" t="s">
        <v>75</v>
      </c>
      <c r="C56" s="28"/>
      <c r="D56" s="29"/>
      <c r="E56" s="29"/>
      <c r="F56" s="29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4" customFormat="1" x14ac:dyDescent="0.35">
      <c r="A57" s="11"/>
      <c r="B57" s="82" t="s">
        <v>36</v>
      </c>
      <c r="C57" s="69" t="s">
        <v>11</v>
      </c>
      <c r="D57" s="75">
        <v>300</v>
      </c>
      <c r="E57" s="45">
        <f>IF(C57="yearly",D57/12,IF(C57="monthly",D57,IF(C57="weekly",D57*4.33,IF(C57="daily",D57*30))))</f>
        <v>300</v>
      </c>
      <c r="F57" s="45">
        <f>IF(C57="yearly",D57,IF(C57="monthly",D57*12,IF(C57="weekly",D57*52,IF(C57="daily",D57*365))))</f>
        <v>3600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4" customFormat="1" ht="21.75" thickBot="1" x14ac:dyDescent="0.4">
      <c r="A58" s="11"/>
      <c r="B58" s="82" t="s">
        <v>76</v>
      </c>
      <c r="C58" s="73" t="s">
        <v>11</v>
      </c>
      <c r="D58" s="77">
        <v>50</v>
      </c>
      <c r="E58" s="61">
        <f>IF(C58="yearly",D58/12,IF(C58="monthly",D58,IF(C58="weekly",D58*4.33,IF(C58="daily",D58*30))))</f>
        <v>50</v>
      </c>
      <c r="F58" s="61">
        <f>IF(C58="yearly",D58,IF(C58="monthly",D58*12,IF(C58="weekly",D58*52,IF(C58="daily",D58*365))))</f>
        <v>600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4" customFormat="1" x14ac:dyDescent="0.35">
      <c r="A59" s="11"/>
      <c r="B59" s="46" t="s">
        <v>120</v>
      </c>
      <c r="C59" s="47"/>
      <c r="D59" s="48"/>
      <c r="E59" s="48">
        <f>SUM(E57:E58)</f>
        <v>350</v>
      </c>
      <c r="F59" s="48">
        <f>SUM(F57:F58)</f>
        <v>4200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4" customFormat="1" ht="21.75" thickBot="1" x14ac:dyDescent="0.4">
      <c r="A60" s="11"/>
      <c r="B60" s="55" t="s">
        <v>31</v>
      </c>
      <c r="C60" s="30"/>
      <c r="D60" s="31"/>
      <c r="E60" s="31"/>
      <c r="F60" s="3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4" customFormat="1" x14ac:dyDescent="0.35">
      <c r="A61" s="11"/>
      <c r="B61" s="82" t="s">
        <v>32</v>
      </c>
      <c r="C61" s="69" t="s">
        <v>12</v>
      </c>
      <c r="D61" s="75">
        <v>600</v>
      </c>
      <c r="E61" s="45">
        <f>IF(C61="yearly",D61/12,IF(C61="monthly",D61,IF(C61="weekly",D61*4.33,IF(C61="daily",D61*30))))</f>
        <v>50</v>
      </c>
      <c r="F61" s="45">
        <f>IF(C61="yearly",D61,IF(C61="monthly",D61*12,IF(C61="weekly",D61*52,IF(C61="daily",D61*365))))</f>
        <v>600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4" customFormat="1" x14ac:dyDescent="0.35">
      <c r="A62" s="11"/>
      <c r="B62" s="82" t="s">
        <v>33</v>
      </c>
      <c r="C62" s="71" t="s">
        <v>12</v>
      </c>
      <c r="D62" s="76">
        <v>100</v>
      </c>
      <c r="E62" s="45">
        <f>IF(C62="yearly",D62/12,IF(C62="monthly",D62,IF(C62="weekly",D62*4.33,IF(C62="daily",D62*30))))</f>
        <v>8.3333333333333339</v>
      </c>
      <c r="F62" s="45">
        <f>IF(C62="yearly",D62,IF(C62="monthly",D62*12,IF(C62="weekly",D62*52,IF(C62="daily",D62*365))))</f>
        <v>100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4" customFormat="1" x14ac:dyDescent="0.35">
      <c r="A63" s="11"/>
      <c r="B63" s="82" t="s">
        <v>34</v>
      </c>
      <c r="C63" s="71" t="s">
        <v>11</v>
      </c>
      <c r="D63" s="76">
        <v>30</v>
      </c>
      <c r="E63" s="45">
        <f>IF(C63="yearly",D63/12,IF(C63="monthly",D63,IF(C63="weekly",D63*4.33,IF(C63="daily",D63*30))))</f>
        <v>30</v>
      </c>
      <c r="F63" s="45">
        <f>IF(C63="yearly",D63,IF(C63="monthly",D63*12,IF(C63="weekly",D63*52,IF(C63="daily",D63*365))))</f>
        <v>360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14" customFormat="1" x14ac:dyDescent="0.35">
      <c r="A64" s="11"/>
      <c r="B64" s="82" t="s">
        <v>35</v>
      </c>
      <c r="C64" s="71" t="s">
        <v>11</v>
      </c>
      <c r="D64" s="76">
        <v>25</v>
      </c>
      <c r="E64" s="45">
        <f>IF(C64="yearly",D64/12,IF(C64="monthly",D64,IF(C64="weekly",D64*4.33,IF(C64="daily",D64*30))))</f>
        <v>25</v>
      </c>
      <c r="F64" s="45">
        <f>IF(C64="yearly",D64,IF(C64="monthly",D64*12,IF(C64="weekly",D64*52,IF(C64="daily",D64*365))))</f>
        <v>300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s="14" customFormat="1" ht="21.75" thickBot="1" x14ac:dyDescent="0.4">
      <c r="A65" s="11"/>
      <c r="B65" s="82" t="s">
        <v>73</v>
      </c>
      <c r="C65" s="73" t="s">
        <v>11</v>
      </c>
      <c r="D65" s="77">
        <v>20</v>
      </c>
      <c r="E65" s="61">
        <f>IF(C65="yearly",D65/12,IF(C65="monthly",D65,IF(C65="weekly",D65*4.33,IF(C65="daily",D65*30))))</f>
        <v>20</v>
      </c>
      <c r="F65" s="61">
        <f>IF(C65="yearly",D65,IF(C65="monthly",D65*12,IF(C65="weekly",D65*52,IF(C65="daily",D65*365))))</f>
        <v>240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s="14" customFormat="1" x14ac:dyDescent="0.35">
      <c r="A66" s="11"/>
      <c r="B66" s="46" t="s">
        <v>120</v>
      </c>
      <c r="C66" s="47"/>
      <c r="D66" s="48"/>
      <c r="E66" s="48">
        <f>SUM(E61:E65)</f>
        <v>133.33333333333334</v>
      </c>
      <c r="F66" s="48">
        <f>SUM(F61:F65)</f>
        <v>1600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s="14" customFormat="1" ht="21.75" thickBot="1" x14ac:dyDescent="0.4">
      <c r="A67" s="11"/>
      <c r="B67" s="56" t="s">
        <v>37</v>
      </c>
      <c r="C67" s="32"/>
      <c r="D67" s="33"/>
      <c r="E67" s="33"/>
      <c r="F67" s="33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s="14" customFormat="1" x14ac:dyDescent="0.35">
      <c r="A68" s="11"/>
      <c r="B68" s="82" t="s">
        <v>38</v>
      </c>
      <c r="C68" s="69" t="s">
        <v>12</v>
      </c>
      <c r="D68" s="75">
        <v>200</v>
      </c>
      <c r="E68" s="45">
        <f>IF(C68="yearly",D68/12,IF(C68="monthly",D68,IF(C68="weekly",D68*4.33,IF(C68="daily",D68*30))))</f>
        <v>16.666666666666668</v>
      </c>
      <c r="F68" s="45">
        <f>IF(C68="yearly",D68,IF(C68="monthly",D68*12,IF(C68="weekly",D68*52,IF(C68="daily",D68*365))))</f>
        <v>200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s="14" customFormat="1" x14ac:dyDescent="0.35">
      <c r="A69" s="11"/>
      <c r="B69" s="82" t="s">
        <v>19</v>
      </c>
      <c r="C69" s="71" t="s">
        <v>11</v>
      </c>
      <c r="D69" s="76">
        <v>50</v>
      </c>
      <c r="E69" s="45">
        <f>IF(C69="yearly",D69/12,IF(C69="monthly",D69,IF(C69="weekly",D69*4.33,IF(C69="daily",D69*30))))</f>
        <v>50</v>
      </c>
      <c r="F69" s="45">
        <f>IF(C69="yearly",D69,IF(C69="monthly",D69*12,IF(C69="weekly",D69*52,IF(C69="daily",D69*365))))</f>
        <v>600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s="14" customFormat="1" ht="21.75" thickBot="1" x14ac:dyDescent="0.4">
      <c r="A70" s="11"/>
      <c r="B70" s="82" t="s">
        <v>39</v>
      </c>
      <c r="C70" s="73" t="s">
        <v>12</v>
      </c>
      <c r="D70" s="77">
        <v>0</v>
      </c>
      <c r="E70" s="61">
        <f>IF(C70="yearly",D70/12,IF(C70="monthly",D70,IF(C70="weekly",D70*4.33,IF(C70="daily",D70*30))))</f>
        <v>0</v>
      </c>
      <c r="F70" s="61">
        <f>IF(C70="yearly",D70,IF(C70="monthly",D70*12,IF(C70="weekly",D70*52,IF(C70="daily",D70*365))))</f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s="14" customFormat="1" x14ac:dyDescent="0.35">
      <c r="A71" s="11"/>
      <c r="B71" s="46" t="s">
        <v>120</v>
      </c>
      <c r="C71" s="47"/>
      <c r="D71" s="48"/>
      <c r="E71" s="48">
        <f>SUM(E68:E70)</f>
        <v>66.666666666666671</v>
      </c>
      <c r="F71" s="48">
        <f>SUM(F68:F70)</f>
        <v>800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s="14" customFormat="1" ht="21.75" thickBot="1" x14ac:dyDescent="0.4">
      <c r="A72" s="11"/>
      <c r="B72" s="57" t="s">
        <v>15</v>
      </c>
      <c r="C72" s="34"/>
      <c r="D72" s="35"/>
      <c r="E72" s="35"/>
      <c r="F72" s="35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s="14" customFormat="1" x14ac:dyDescent="0.35">
      <c r="A73" s="11"/>
      <c r="B73" s="82" t="s">
        <v>26</v>
      </c>
      <c r="C73" s="69" t="s">
        <v>12</v>
      </c>
      <c r="D73" s="75">
        <v>1000</v>
      </c>
      <c r="E73" s="45">
        <f t="shared" ref="E73:E79" si="8">IF(C73="yearly",D73/12,IF(C73="monthly",D73,IF(C73="weekly",D73*4.33,IF(C73="daily",D73*30))))</f>
        <v>83.333333333333329</v>
      </c>
      <c r="F73" s="45">
        <f t="shared" ref="F73:F79" si="9">IF(C73="yearly",D73,IF(C73="monthly",D73*12,IF(C73="weekly",D73*52,IF(C73="daily",D73*365))))</f>
        <v>1000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s="14" customFormat="1" x14ac:dyDescent="0.35">
      <c r="A74" s="11"/>
      <c r="B74" s="82" t="s">
        <v>51</v>
      </c>
      <c r="C74" s="71" t="s">
        <v>12</v>
      </c>
      <c r="D74" s="76">
        <v>0</v>
      </c>
      <c r="E74" s="45">
        <f t="shared" si="8"/>
        <v>0</v>
      </c>
      <c r="F74" s="45">
        <f t="shared" si="9"/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s="14" customFormat="1" x14ac:dyDescent="0.35">
      <c r="A75" s="11"/>
      <c r="B75" s="82" t="s">
        <v>52</v>
      </c>
      <c r="C75" s="71" t="s">
        <v>11</v>
      </c>
      <c r="D75" s="76">
        <v>300</v>
      </c>
      <c r="E75" s="45">
        <f t="shared" si="8"/>
        <v>300</v>
      </c>
      <c r="F75" s="45">
        <f t="shared" si="9"/>
        <v>3600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s="14" customFormat="1" x14ac:dyDescent="0.35">
      <c r="A76" s="11"/>
      <c r="B76" s="82" t="s">
        <v>53</v>
      </c>
      <c r="C76" s="71" t="s">
        <v>11</v>
      </c>
      <c r="D76" s="76">
        <v>100</v>
      </c>
      <c r="E76" s="45">
        <f t="shared" si="8"/>
        <v>100</v>
      </c>
      <c r="F76" s="45">
        <f t="shared" si="9"/>
        <v>1200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s="14" customFormat="1" x14ac:dyDescent="0.35">
      <c r="A77" s="11"/>
      <c r="B77" s="82" t="s">
        <v>54</v>
      </c>
      <c r="C77" s="71" t="s">
        <v>12</v>
      </c>
      <c r="D77" s="76">
        <v>200</v>
      </c>
      <c r="E77" s="45">
        <f t="shared" si="8"/>
        <v>16.666666666666668</v>
      </c>
      <c r="F77" s="45">
        <f t="shared" si="9"/>
        <v>200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s="14" customFormat="1" x14ac:dyDescent="0.35">
      <c r="A78" s="11"/>
      <c r="B78" s="82" t="s">
        <v>55</v>
      </c>
      <c r="C78" s="71" t="s">
        <v>12</v>
      </c>
      <c r="D78" s="76">
        <v>0</v>
      </c>
      <c r="E78" s="45">
        <f t="shared" si="8"/>
        <v>0</v>
      </c>
      <c r="F78" s="45">
        <f t="shared" si="9"/>
        <v>0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s="14" customFormat="1" ht="21.75" thickBot="1" x14ac:dyDescent="0.4">
      <c r="A79" s="11"/>
      <c r="B79" s="82" t="s">
        <v>56</v>
      </c>
      <c r="C79" s="73" t="s">
        <v>12</v>
      </c>
      <c r="D79" s="77">
        <v>0</v>
      </c>
      <c r="E79" s="61">
        <f t="shared" si="8"/>
        <v>0</v>
      </c>
      <c r="F79" s="61">
        <f t="shared" si="9"/>
        <v>0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s="14" customFormat="1" x14ac:dyDescent="0.35">
      <c r="A80" s="11"/>
      <c r="B80" s="46" t="s">
        <v>120</v>
      </c>
      <c r="C80" s="47"/>
      <c r="D80" s="48"/>
      <c r="E80" s="48">
        <f>SUM(E73:E79)</f>
        <v>500</v>
      </c>
      <c r="F80" s="48">
        <f>SUM(F73:F79)</f>
        <v>6000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s="14" customFormat="1" ht="21.75" thickBot="1" x14ac:dyDescent="0.4">
      <c r="A81" s="11"/>
      <c r="B81" s="58" t="s">
        <v>20</v>
      </c>
      <c r="C81" s="36"/>
      <c r="D81" s="37"/>
      <c r="E81" s="37"/>
      <c r="F81" s="37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s="14" customFormat="1" x14ac:dyDescent="0.35">
      <c r="A82" s="11"/>
      <c r="B82" s="82" t="s">
        <v>25</v>
      </c>
      <c r="C82" s="69" t="s">
        <v>12</v>
      </c>
      <c r="D82" s="75">
        <v>1000</v>
      </c>
      <c r="E82" s="45">
        <f>IF(C82="yearly",D82/12,IF(C82="monthly",D82,IF(C82="weekly",D82*4.33,IF(C82="daily",D82*30))))</f>
        <v>83.333333333333329</v>
      </c>
      <c r="F82" s="45">
        <f>IF(C82="yearly",D82,IF(C82="monthly",D82*12,IF(C82="weekly",D82*52,IF(C82="daily",D82*365))))</f>
        <v>1000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s="14" customFormat="1" ht="21.75" thickBot="1" x14ac:dyDescent="0.4">
      <c r="A83" s="11"/>
      <c r="B83" s="82" t="s">
        <v>30</v>
      </c>
      <c r="C83" s="73" t="s">
        <v>12</v>
      </c>
      <c r="D83" s="77">
        <v>500</v>
      </c>
      <c r="E83" s="61">
        <f>IF(C83="yearly",D83/12,IF(C83="monthly",D83,IF(C83="weekly",D83*4.33,IF(C83="daily",D83*30))))</f>
        <v>41.666666666666664</v>
      </c>
      <c r="F83" s="61">
        <f>IF(C83="yearly",D83,IF(C83="monthly",D83*12,IF(C83="weekly",D83*52,IF(C83="daily",D83*365))))</f>
        <v>500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s="14" customFormat="1" x14ac:dyDescent="0.35">
      <c r="A84" s="11"/>
      <c r="B84" s="46" t="s">
        <v>120</v>
      </c>
      <c r="C84" s="47"/>
      <c r="D84" s="48"/>
      <c r="E84" s="48">
        <f>SUM(E82:E83)</f>
        <v>125</v>
      </c>
      <c r="F84" s="48">
        <f>SUM(F82:F83)</f>
        <v>1500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s="14" customFormat="1" ht="21.75" thickBot="1" x14ac:dyDescent="0.4">
      <c r="A85" s="11"/>
      <c r="B85" s="59" t="s">
        <v>64</v>
      </c>
      <c r="C85" s="38"/>
      <c r="D85" s="39"/>
      <c r="E85" s="39"/>
      <c r="F85" s="39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s="14" customFormat="1" x14ac:dyDescent="0.35">
      <c r="A86" s="11"/>
      <c r="B86" s="81" t="s">
        <v>65</v>
      </c>
      <c r="C86" s="69" t="s">
        <v>12</v>
      </c>
      <c r="D86" s="75">
        <v>0</v>
      </c>
      <c r="E86" s="45">
        <f>IF(C86="yearly",D86/12,IF(C86="monthly",D86,IF(C86="weekly",D86*4.33,IF(C86="daily",D86*30))))</f>
        <v>0</v>
      </c>
      <c r="F86" s="45">
        <f>IF(C86="yearly",D86,IF(C86="monthly",D86*12,IF(C86="weekly",D86*52,IF(C86="daily",D86*365))))</f>
        <v>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s="14" customFormat="1" x14ac:dyDescent="0.35">
      <c r="A87" s="11"/>
      <c r="B87" s="81" t="s">
        <v>66</v>
      </c>
      <c r="C87" s="71" t="s">
        <v>12</v>
      </c>
      <c r="D87" s="76">
        <v>0</v>
      </c>
      <c r="E87" s="45">
        <f>IF(C87="yearly",D87/12,IF(C87="monthly",D87,IF(C87="weekly",D87*4.33,IF(C87="daily",D87*30))))</f>
        <v>0</v>
      </c>
      <c r="F87" s="45">
        <f>IF(C87="yearly",D87,IF(C87="monthly",D87*12,IF(C87="weekly",D87*52,IF(C87="daily",D87*365))))</f>
        <v>0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s="14" customFormat="1" ht="21.75" thickBot="1" x14ac:dyDescent="0.4">
      <c r="A88" s="11"/>
      <c r="B88" s="81" t="s">
        <v>67</v>
      </c>
      <c r="C88" s="73" t="s">
        <v>11</v>
      </c>
      <c r="D88" s="77">
        <v>50</v>
      </c>
      <c r="E88" s="61">
        <f>IF(C88="yearly",D88/12,IF(C88="monthly",D88,IF(C88="weekly",D88*4.33,IF(C88="daily",D88*30))))</f>
        <v>50</v>
      </c>
      <c r="F88" s="61">
        <f>IF(C88="yearly",D88,IF(C88="monthly",D88*12,IF(C88="weekly",D88*52,IF(C88="daily",D88*365))))</f>
        <v>600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s="14" customFormat="1" x14ac:dyDescent="0.35">
      <c r="A89" s="11"/>
      <c r="B89" s="46" t="s">
        <v>120</v>
      </c>
      <c r="C89" s="47"/>
      <c r="D89" s="48"/>
      <c r="E89" s="48">
        <f>SUM(E86:E88)</f>
        <v>50</v>
      </c>
      <c r="F89" s="48">
        <f>SUM(F86:F88)</f>
        <v>600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s="14" customFormat="1" ht="21.75" thickBot="1" x14ac:dyDescent="0.4">
      <c r="A90" s="11"/>
      <c r="B90" s="60" t="s">
        <v>68</v>
      </c>
      <c r="C90" s="9"/>
      <c r="D90" s="10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s="14" customFormat="1" x14ac:dyDescent="0.35">
      <c r="A91" s="11"/>
      <c r="B91" s="81" t="s">
        <v>71</v>
      </c>
      <c r="C91" s="69" t="s">
        <v>12</v>
      </c>
      <c r="D91" s="75">
        <v>0</v>
      </c>
      <c r="E91" s="45">
        <f>IF(C91="yearly",D91/12,IF(C91="monthly",D91,IF(C91="weekly",D91*4.33,IF(C91="daily",D91*30))))</f>
        <v>0</v>
      </c>
      <c r="F91" s="45">
        <f>IF(C91="yearly",D91,IF(C91="monthly",D91*12,IF(C91="weekly",D91*52,IF(C91="daily",D91*365))))</f>
        <v>0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s="14" customFormat="1" x14ac:dyDescent="0.35">
      <c r="A92" s="11"/>
      <c r="B92" s="81" t="s">
        <v>69</v>
      </c>
      <c r="C92" s="71" t="s">
        <v>11</v>
      </c>
      <c r="D92" s="76">
        <v>100</v>
      </c>
      <c r="E92" s="45">
        <f>IF(C92="yearly",D92/12,IF(C92="monthly",D92,IF(C92="weekly",D92*4.33,IF(C92="daily",D92*30))))</f>
        <v>100</v>
      </c>
      <c r="F92" s="45">
        <f>IF(C92="yearly",D92,IF(C92="monthly",D92*12,IF(C92="weekly",D92*52,IF(C92="daily",D92*365))))</f>
        <v>1200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s="14" customFormat="1" ht="21.75" thickBot="1" x14ac:dyDescent="0.4">
      <c r="A93" s="11"/>
      <c r="B93" s="81" t="s">
        <v>70</v>
      </c>
      <c r="C93" s="73" t="s">
        <v>12</v>
      </c>
      <c r="D93" s="77">
        <v>0</v>
      </c>
      <c r="E93" s="61">
        <f>IF(C93="yearly",D93/12,IF(C93="monthly",D93,IF(C93="weekly",D93*4.33,IF(C93="daily",D93*30))))</f>
        <v>0</v>
      </c>
      <c r="F93" s="61">
        <f>IF(C93="yearly",D93,IF(C93="monthly",D93*12,IF(C93="weekly",D93*52,IF(C93="daily",D93*365))))</f>
        <v>0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s="14" customFormat="1" x14ac:dyDescent="0.35">
      <c r="A94" s="11"/>
      <c r="B94" s="46" t="s">
        <v>120</v>
      </c>
      <c r="C94" s="47"/>
      <c r="D94" s="48"/>
      <c r="E94" s="48">
        <f>SUM(E91:E93)</f>
        <v>100</v>
      </c>
      <c r="F94" s="48">
        <f>SUM(F91:F93)</f>
        <v>1200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s="14" customFormat="1" ht="21.75" thickBot="1" x14ac:dyDescent="0.4">
      <c r="A95" s="11"/>
      <c r="B95" s="63" t="s">
        <v>17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s="14" customFormat="1" x14ac:dyDescent="0.35">
      <c r="A96" s="11"/>
      <c r="B96" s="81" t="s">
        <v>72</v>
      </c>
      <c r="C96" s="69" t="s">
        <v>11</v>
      </c>
      <c r="D96" s="75">
        <v>100</v>
      </c>
      <c r="E96" s="45">
        <f>IF(C96="yearly",D96/12,IF(C96="monthly",D96,IF(C96="weekly",D96*4.33,IF(C96="daily",D96*30))))</f>
        <v>100</v>
      </c>
      <c r="F96" s="45">
        <f>IF(C96="yearly",D96,IF(C96="monthly",D96*12,IF(C96="weekly",D96*52,IF(C96="daily",D96*365))))</f>
        <v>1200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s="14" customFormat="1" ht="21.75" thickBot="1" x14ac:dyDescent="0.4">
      <c r="A97" s="11"/>
      <c r="B97" s="81" t="s">
        <v>121</v>
      </c>
      <c r="C97" s="73" t="s">
        <v>11</v>
      </c>
      <c r="D97" s="77">
        <v>50</v>
      </c>
      <c r="E97" s="61">
        <f>IF(C97="yearly",D97/12,IF(C97="monthly",D97,IF(C97="weekly",D97*4.33,IF(C97="daily",D97*30))))</f>
        <v>50</v>
      </c>
      <c r="F97" s="61">
        <f>IF(C97="yearly",D97,IF(C97="monthly",D97*12,IF(C97="weekly",D97*52,IF(C97="daily",D97*365))))</f>
        <v>600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s="14" customFormat="1" x14ac:dyDescent="0.35">
      <c r="A98" s="11"/>
      <c r="B98" s="46" t="s">
        <v>120</v>
      </c>
      <c r="C98" s="44"/>
      <c r="D98" s="64"/>
      <c r="E98" s="64">
        <f>SUM(E96+E97)</f>
        <v>150</v>
      </c>
      <c r="F98" s="64">
        <f>SUM(F96+F97)</f>
        <v>1800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s="14" customFormat="1" ht="23.25" x14ac:dyDescent="0.35">
      <c r="A99" s="11"/>
      <c r="B99" s="85" t="s">
        <v>95</v>
      </c>
      <c r="C99" s="85"/>
      <c r="D99" s="65"/>
      <c r="E99" s="65">
        <f>(E98+E94+E89+E84+E80+E71+E66+E59+E55+E50+E42+E31+E23+E13)</f>
        <v>4097.5</v>
      </c>
      <c r="F99" s="65">
        <f>(F98+F94+F89+F84+F80+F71+F66+F59+F55+F50+F42+F31+F23+F13)</f>
        <v>49170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s="14" customFormat="1" x14ac:dyDescent="0.35">
      <c r="A100" s="11"/>
      <c r="B100" s="11"/>
      <c r="C100" s="11"/>
      <c r="D100" s="15"/>
      <c r="E100" s="15"/>
      <c r="F100" s="15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s="14" customFormat="1" x14ac:dyDescent="0.35">
      <c r="A101" s="11"/>
      <c r="B101" s="11"/>
      <c r="C101" s="11"/>
      <c r="D101" s="15"/>
      <c r="E101" s="15"/>
      <c r="F101" s="15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s="14" customFormat="1" x14ac:dyDescent="0.35">
      <c r="A102" s="11"/>
      <c r="B102" s="11"/>
      <c r="C102" s="11"/>
      <c r="D102" s="15"/>
      <c r="E102" s="15"/>
      <c r="F102" s="15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s="14" customFormat="1" x14ac:dyDescent="0.35">
      <c r="A103" s="11"/>
      <c r="B103" s="11"/>
      <c r="C103" s="11"/>
      <c r="D103" s="15"/>
      <c r="E103" s="15"/>
      <c r="F103" s="15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s="14" customFormat="1" x14ac:dyDescent="0.35">
      <c r="A104" s="11"/>
      <c r="B104" s="11"/>
      <c r="C104" s="11"/>
      <c r="D104" s="15"/>
      <c r="E104" s="15"/>
      <c r="F104" s="15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s="14" customFormat="1" x14ac:dyDescent="0.35">
      <c r="A105" s="11"/>
      <c r="B105" s="11"/>
      <c r="C105" s="11"/>
      <c r="D105" s="15"/>
      <c r="E105" s="15"/>
      <c r="F105" s="15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idden="1" x14ac:dyDescent="0.35"/>
    <row r="107" spans="1:20" hidden="1" x14ac:dyDescent="0.35"/>
    <row r="108" spans="1:20" hidden="1" x14ac:dyDescent="0.35"/>
    <row r="109" spans="1:20" hidden="1" x14ac:dyDescent="0.35"/>
    <row r="110" spans="1:20" hidden="1" x14ac:dyDescent="0.35"/>
    <row r="111" spans="1:20" hidden="1" x14ac:dyDescent="0.35"/>
    <row r="112" spans="1:20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</sheetData>
  <sheetProtection insertRows="0" deleteRows="0" selectLockedCells="1"/>
  <mergeCells count="1">
    <mergeCell ref="B99:C99"/>
  </mergeCells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'Chart Data-Hidden'!$A$23:$A$26</xm:f>
          </x14:formula1>
          <xm:sqref>C3:C5 C10:C12 C15:C22 C25:C30 C33:C41 C44:C49 C52:C54 C57:C58 C61:C65 C68:C70 C73:C79 C82:C83 C86:C88 C91:C93 C96:C97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52" workbookViewId="0">
      <selection activeCell="E72" sqref="E72"/>
    </sheetView>
  </sheetViews>
  <sheetFormatPr defaultColWidth="8.85546875" defaultRowHeight="15" x14ac:dyDescent="0.25"/>
  <cols>
    <col min="1" max="1" width="26.7109375" bestFit="1" customWidth="1"/>
    <col min="2" max="2" width="11.140625" bestFit="1" customWidth="1"/>
    <col min="4" max="4" width="18.42578125" bestFit="1" customWidth="1"/>
    <col min="5" max="5" width="54.140625" bestFit="1" customWidth="1"/>
    <col min="6" max="6" width="10.140625" bestFit="1" customWidth="1"/>
  </cols>
  <sheetData>
    <row r="1" spans="1:6" x14ac:dyDescent="0.25">
      <c r="A1" s="3" t="s">
        <v>116</v>
      </c>
      <c r="E1" s="3" t="s">
        <v>118</v>
      </c>
    </row>
    <row r="2" spans="1:6" x14ac:dyDescent="0.25">
      <c r="A2" s="2" t="s">
        <v>97</v>
      </c>
      <c r="B2" s="66">
        <f>'Projected Budget'!$F$6</f>
        <v>98940</v>
      </c>
      <c r="E2" s="2" t="s">
        <v>97</v>
      </c>
      <c r="F2" s="66">
        <f>'Projected Budget'!$E$6</f>
        <v>8245</v>
      </c>
    </row>
    <row r="3" spans="1:6" x14ac:dyDescent="0.25">
      <c r="A3" s="2" t="s">
        <v>98</v>
      </c>
      <c r="B3" s="66">
        <f>'Projected Budget'!$F$99</f>
        <v>49170</v>
      </c>
      <c r="E3" s="2" t="s">
        <v>98</v>
      </c>
      <c r="F3" s="66">
        <f>'Projected Budget'!$E$99</f>
        <v>4097.5</v>
      </c>
    </row>
    <row r="4" spans="1:6" x14ac:dyDescent="0.25">
      <c r="A4" s="2" t="s">
        <v>99</v>
      </c>
      <c r="B4" s="66">
        <f>B2-B3</f>
        <v>49770</v>
      </c>
      <c r="E4" s="2" t="s">
        <v>99</v>
      </c>
      <c r="F4" s="66">
        <f>F2-F3</f>
        <v>4147.5</v>
      </c>
    </row>
    <row r="5" spans="1:6" x14ac:dyDescent="0.25">
      <c r="A5" s="2"/>
      <c r="B5" s="66"/>
      <c r="F5" s="67"/>
    </row>
    <row r="6" spans="1:6" x14ac:dyDescent="0.25">
      <c r="A6" s="1" t="s">
        <v>117</v>
      </c>
      <c r="B6" s="66"/>
      <c r="E6" s="1" t="s">
        <v>119</v>
      </c>
      <c r="F6" s="66"/>
    </row>
    <row r="7" spans="1:6" x14ac:dyDescent="0.25">
      <c r="A7" s="2" t="s">
        <v>16</v>
      </c>
      <c r="B7" s="66">
        <f>'Projected Budget'!$F$13</f>
        <v>15850</v>
      </c>
      <c r="E7" s="2" t="s">
        <v>16</v>
      </c>
      <c r="F7" s="66">
        <f>'Projected Budget'!$E$13</f>
        <v>1320.8333333333333</v>
      </c>
    </row>
    <row r="8" spans="1:6" x14ac:dyDescent="0.25">
      <c r="A8" s="2" t="s">
        <v>14</v>
      </c>
      <c r="B8" s="66">
        <f>'Projected Budget'!$F$23</f>
        <v>6200</v>
      </c>
      <c r="E8" s="2" t="s">
        <v>14</v>
      </c>
      <c r="F8" s="66">
        <f>'Projected Budget'!$E$23</f>
        <v>516.66666666666663</v>
      </c>
    </row>
    <row r="9" spans="1:6" x14ac:dyDescent="0.25">
      <c r="A9" s="2" t="s">
        <v>47</v>
      </c>
      <c r="B9" s="66">
        <f>'Projected Budget'!$F$31</f>
        <v>375</v>
      </c>
      <c r="E9" s="2" t="s">
        <v>47</v>
      </c>
      <c r="F9" s="66">
        <f>'Projected Budget'!$E$31</f>
        <v>31.25</v>
      </c>
    </row>
    <row r="10" spans="1:6" x14ac:dyDescent="0.25">
      <c r="A10" s="2" t="s">
        <v>13</v>
      </c>
      <c r="B10" s="66">
        <f>'Projected Budget'!$F$42</f>
        <v>4920</v>
      </c>
      <c r="E10" s="2" t="s">
        <v>13</v>
      </c>
      <c r="F10" s="66">
        <f>'Projected Budget'!$E$42</f>
        <v>410</v>
      </c>
    </row>
    <row r="11" spans="1:6" x14ac:dyDescent="0.25">
      <c r="A11" s="2" t="s">
        <v>57</v>
      </c>
      <c r="B11" s="66">
        <f>'Projected Budget'!$F$50</f>
        <v>500</v>
      </c>
      <c r="E11" s="2" t="s">
        <v>57</v>
      </c>
      <c r="F11" s="66">
        <f>'Projected Budget'!$E$50</f>
        <v>41.666666666666671</v>
      </c>
    </row>
    <row r="12" spans="1:6" x14ac:dyDescent="0.25">
      <c r="A12" s="2" t="s">
        <v>18</v>
      </c>
      <c r="B12" s="66">
        <f>'Projected Budget'!$F$55</f>
        <v>3625</v>
      </c>
      <c r="E12" s="2" t="s">
        <v>18</v>
      </c>
      <c r="F12" s="66">
        <f>'Projected Budget'!$E$55</f>
        <v>302.08333333333337</v>
      </c>
    </row>
    <row r="13" spans="1:6" x14ac:dyDescent="0.25">
      <c r="A13" s="2" t="s">
        <v>75</v>
      </c>
      <c r="B13" s="66">
        <f>'Projected Budget'!$F$59</f>
        <v>4200</v>
      </c>
      <c r="E13" s="2" t="s">
        <v>75</v>
      </c>
      <c r="F13" s="66">
        <f>'Projected Budget'!$E$59</f>
        <v>350</v>
      </c>
    </row>
    <row r="14" spans="1:6" x14ac:dyDescent="0.25">
      <c r="A14" s="2" t="s">
        <v>31</v>
      </c>
      <c r="B14" s="66">
        <f>'Projected Budget'!$F$66</f>
        <v>1600</v>
      </c>
      <c r="E14" s="2" t="s">
        <v>31</v>
      </c>
      <c r="F14" s="66">
        <f>'Projected Budget'!$E$66</f>
        <v>133.33333333333334</v>
      </c>
    </row>
    <row r="15" spans="1:6" x14ac:dyDescent="0.25">
      <c r="A15" s="2" t="s">
        <v>37</v>
      </c>
      <c r="B15" s="66">
        <f>'Projected Budget'!$F$71</f>
        <v>800</v>
      </c>
      <c r="E15" s="2" t="s">
        <v>37</v>
      </c>
      <c r="F15" s="66">
        <f>'Projected Budget'!$E$71</f>
        <v>66.666666666666671</v>
      </c>
    </row>
    <row r="16" spans="1:6" x14ac:dyDescent="0.25">
      <c r="A16" s="2" t="s">
        <v>15</v>
      </c>
      <c r="B16" s="66">
        <f>'Projected Budget'!$F$80</f>
        <v>6000</v>
      </c>
      <c r="E16" s="2" t="s">
        <v>15</v>
      </c>
      <c r="F16" s="66">
        <f>'Projected Budget'!$E$80</f>
        <v>500</v>
      </c>
    </row>
    <row r="17" spans="1:6" x14ac:dyDescent="0.25">
      <c r="A17" s="2" t="s">
        <v>20</v>
      </c>
      <c r="B17" s="66">
        <f>'Projected Budget'!$F$84</f>
        <v>1500</v>
      </c>
      <c r="E17" s="2" t="s">
        <v>20</v>
      </c>
      <c r="F17" s="66">
        <f>'Projected Budget'!$E$84</f>
        <v>125</v>
      </c>
    </row>
    <row r="18" spans="1:6" x14ac:dyDescent="0.25">
      <c r="A18" s="2" t="s">
        <v>64</v>
      </c>
      <c r="B18" s="66">
        <f>'Projected Budget'!$F$89</f>
        <v>600</v>
      </c>
      <c r="E18" s="2" t="s">
        <v>64</v>
      </c>
      <c r="F18" s="66">
        <f>'Projected Budget'!$E$89</f>
        <v>50</v>
      </c>
    </row>
    <row r="19" spans="1:6" x14ac:dyDescent="0.25">
      <c r="A19" s="2" t="s">
        <v>68</v>
      </c>
      <c r="B19" s="66">
        <f>'Projected Budget'!$F$94</f>
        <v>1200</v>
      </c>
      <c r="E19" s="2" t="s">
        <v>68</v>
      </c>
      <c r="F19" s="66">
        <f>'Projected Budget'!$E$94</f>
        <v>100</v>
      </c>
    </row>
    <row r="20" spans="1:6" x14ac:dyDescent="0.25">
      <c r="A20" s="2" t="s">
        <v>17</v>
      </c>
      <c r="B20" s="66">
        <f>'Projected Budget'!$F$98</f>
        <v>1800</v>
      </c>
      <c r="E20" s="2" t="s">
        <v>17</v>
      </c>
      <c r="F20" s="66">
        <f>'Projected Budget'!$E$98</f>
        <v>150</v>
      </c>
    </row>
    <row r="22" spans="1:6" x14ac:dyDescent="0.25">
      <c r="A22" s="3" t="s">
        <v>100</v>
      </c>
    </row>
    <row r="23" spans="1:6" x14ac:dyDescent="0.25">
      <c r="A23" t="s">
        <v>12</v>
      </c>
    </row>
    <row r="24" spans="1:6" x14ac:dyDescent="0.25">
      <c r="A24" t="s">
        <v>11</v>
      </c>
    </row>
    <row r="25" spans="1:6" x14ac:dyDescent="0.25">
      <c r="A25" t="s">
        <v>78</v>
      </c>
    </row>
    <row r="26" spans="1:6" x14ac:dyDescent="0.25">
      <c r="A26" t="s">
        <v>79</v>
      </c>
    </row>
    <row r="28" spans="1:6" x14ac:dyDescent="0.25">
      <c r="A28" s="3" t="s">
        <v>101</v>
      </c>
    </row>
    <row r="29" spans="1:6" x14ac:dyDescent="0.25">
      <c r="A29" t="s">
        <v>81</v>
      </c>
    </row>
    <row r="30" spans="1:6" x14ac:dyDescent="0.25">
      <c r="A30" t="s">
        <v>82</v>
      </c>
    </row>
    <row r="31" spans="1:6" x14ac:dyDescent="0.25">
      <c r="A31" t="s">
        <v>83</v>
      </c>
    </row>
    <row r="32" spans="1:6" x14ac:dyDescent="0.25">
      <c r="A32" t="s">
        <v>84</v>
      </c>
    </row>
    <row r="33" spans="1:2" x14ac:dyDescent="0.25">
      <c r="A33" t="s">
        <v>85</v>
      </c>
    </row>
    <row r="34" spans="1:2" x14ac:dyDescent="0.25">
      <c r="A34" t="s">
        <v>86</v>
      </c>
    </row>
    <row r="35" spans="1:2" x14ac:dyDescent="0.25">
      <c r="A35" t="s">
        <v>87</v>
      </c>
    </row>
    <row r="36" spans="1:2" x14ac:dyDescent="0.25">
      <c r="A36" t="s">
        <v>88</v>
      </c>
    </row>
    <row r="37" spans="1:2" x14ac:dyDescent="0.25">
      <c r="A37" t="s">
        <v>89</v>
      </c>
    </row>
    <row r="38" spans="1:2" x14ac:dyDescent="0.25">
      <c r="A38" t="s">
        <v>90</v>
      </c>
    </row>
    <row r="39" spans="1:2" x14ac:dyDescent="0.25">
      <c r="A39" t="s">
        <v>91</v>
      </c>
    </row>
    <row r="40" spans="1:2" x14ac:dyDescent="0.25">
      <c r="A40" t="s">
        <v>92</v>
      </c>
    </row>
    <row r="42" spans="1:2" x14ac:dyDescent="0.25">
      <c r="A42" s="86" t="s">
        <v>93</v>
      </c>
      <c r="B42" s="87"/>
    </row>
    <row r="43" spans="1:2" x14ac:dyDescent="0.25">
      <c r="A43" s="2" t="s">
        <v>81</v>
      </c>
      <c r="B43" s="66" t="e">
        <f>#REF!</f>
        <v>#REF!</v>
      </c>
    </row>
    <row r="44" spans="1:2" x14ac:dyDescent="0.25">
      <c r="A44" s="2" t="s">
        <v>82</v>
      </c>
      <c r="B44" s="66" t="e">
        <f>#REF!</f>
        <v>#REF!</v>
      </c>
    </row>
    <row r="45" spans="1:2" x14ac:dyDescent="0.25">
      <c r="A45" s="2" t="s">
        <v>83</v>
      </c>
      <c r="B45" s="66" t="e">
        <f>#REF!</f>
        <v>#REF!</v>
      </c>
    </row>
    <row r="46" spans="1:2" x14ac:dyDescent="0.25">
      <c r="A46" s="2" t="s">
        <v>84</v>
      </c>
      <c r="B46" s="66" t="e">
        <f>#REF!</f>
        <v>#REF!</v>
      </c>
    </row>
    <row r="47" spans="1:2" x14ac:dyDescent="0.25">
      <c r="A47" s="2" t="s">
        <v>85</v>
      </c>
      <c r="B47" s="66" t="e">
        <f>#REF!</f>
        <v>#REF!</v>
      </c>
    </row>
    <row r="48" spans="1:2" x14ac:dyDescent="0.25">
      <c r="A48" s="2" t="s">
        <v>86</v>
      </c>
      <c r="B48" s="66" t="e">
        <f>#REF!</f>
        <v>#REF!</v>
      </c>
    </row>
    <row r="49" spans="1:2" x14ac:dyDescent="0.25">
      <c r="A49" s="2" t="s">
        <v>87</v>
      </c>
      <c r="B49" s="66" t="e">
        <f>#REF!</f>
        <v>#REF!</v>
      </c>
    </row>
    <row r="50" spans="1:2" x14ac:dyDescent="0.25">
      <c r="A50" s="2" t="s">
        <v>88</v>
      </c>
      <c r="B50" s="66" t="e">
        <f>#REF!</f>
        <v>#REF!</v>
      </c>
    </row>
    <row r="51" spans="1:2" x14ac:dyDescent="0.25">
      <c r="A51" s="2" t="s">
        <v>89</v>
      </c>
      <c r="B51" s="66" t="e">
        <f>#REF!</f>
        <v>#REF!</v>
      </c>
    </row>
    <row r="52" spans="1:2" x14ac:dyDescent="0.25">
      <c r="A52" s="2" t="s">
        <v>90</v>
      </c>
      <c r="B52" s="66" t="e">
        <f>#REF!</f>
        <v>#REF!</v>
      </c>
    </row>
    <row r="53" spans="1:2" x14ac:dyDescent="0.25">
      <c r="A53" s="2" t="s">
        <v>91</v>
      </c>
      <c r="B53" s="66" t="e">
        <f>#REF!</f>
        <v>#REF!</v>
      </c>
    </row>
    <row r="54" spans="1:2" x14ac:dyDescent="0.25">
      <c r="A54" s="2" t="s">
        <v>92</v>
      </c>
      <c r="B54" s="66" t="e">
        <f>#REF!</f>
        <v>#REF!</v>
      </c>
    </row>
    <row r="55" spans="1:2" x14ac:dyDescent="0.25">
      <c r="B55" s="67"/>
    </row>
    <row r="56" spans="1:2" x14ac:dyDescent="0.25">
      <c r="A56" s="86" t="s">
        <v>94</v>
      </c>
      <c r="B56" s="87"/>
    </row>
    <row r="57" spans="1:2" x14ac:dyDescent="0.25">
      <c r="A57" s="2" t="s">
        <v>81</v>
      </c>
      <c r="B57" s="66" t="e">
        <f>#REF!</f>
        <v>#REF!</v>
      </c>
    </row>
    <row r="58" spans="1:2" x14ac:dyDescent="0.25">
      <c r="A58" s="2" t="s">
        <v>82</v>
      </c>
      <c r="B58" s="66" t="e">
        <f>#REF!</f>
        <v>#REF!</v>
      </c>
    </row>
    <row r="59" spans="1:2" x14ac:dyDescent="0.25">
      <c r="A59" s="2" t="s">
        <v>83</v>
      </c>
      <c r="B59" s="66" t="e">
        <f>#REF!</f>
        <v>#REF!</v>
      </c>
    </row>
    <row r="60" spans="1:2" x14ac:dyDescent="0.25">
      <c r="A60" s="2" t="s">
        <v>84</v>
      </c>
      <c r="B60" s="66" t="e">
        <f>#REF!</f>
        <v>#REF!</v>
      </c>
    </row>
    <row r="61" spans="1:2" x14ac:dyDescent="0.25">
      <c r="A61" s="2" t="s">
        <v>85</v>
      </c>
      <c r="B61" s="66" t="e">
        <f>#REF!</f>
        <v>#REF!</v>
      </c>
    </row>
    <row r="62" spans="1:2" x14ac:dyDescent="0.25">
      <c r="A62" s="2" t="s">
        <v>86</v>
      </c>
      <c r="B62" s="66" t="e">
        <f>#REF!</f>
        <v>#REF!</v>
      </c>
    </row>
    <row r="63" spans="1:2" x14ac:dyDescent="0.25">
      <c r="A63" s="2" t="s">
        <v>87</v>
      </c>
      <c r="B63" s="66" t="e">
        <f>#REF!</f>
        <v>#REF!</v>
      </c>
    </row>
    <row r="64" spans="1:2" x14ac:dyDescent="0.25">
      <c r="A64" s="2" t="s">
        <v>88</v>
      </c>
      <c r="B64" s="66" t="e">
        <f>#REF!</f>
        <v>#REF!</v>
      </c>
    </row>
    <row r="65" spans="1:2" x14ac:dyDescent="0.25">
      <c r="A65" s="2" t="s">
        <v>89</v>
      </c>
      <c r="B65" s="66" t="e">
        <f>#REF!</f>
        <v>#REF!</v>
      </c>
    </row>
    <row r="66" spans="1:2" x14ac:dyDescent="0.25">
      <c r="A66" s="2" t="s">
        <v>90</v>
      </c>
      <c r="B66" s="66" t="e">
        <f>#REF!</f>
        <v>#REF!</v>
      </c>
    </row>
    <row r="67" spans="1:2" x14ac:dyDescent="0.25">
      <c r="A67" s="2" t="s">
        <v>91</v>
      </c>
      <c r="B67" s="66" t="e">
        <f>#REF!</f>
        <v>#REF!</v>
      </c>
    </row>
    <row r="68" spans="1:2" x14ac:dyDescent="0.25">
      <c r="A68" s="2" t="s">
        <v>92</v>
      </c>
      <c r="B68" s="66" t="e">
        <f>#REF!</f>
        <v>#REF!</v>
      </c>
    </row>
    <row r="69" spans="1:2" x14ac:dyDescent="0.25">
      <c r="A69" s="4"/>
      <c r="B69" s="5"/>
    </row>
    <row r="70" spans="1:2" x14ac:dyDescent="0.25">
      <c r="A70" s="6" t="s">
        <v>113</v>
      </c>
      <c r="B70" s="7"/>
    </row>
    <row r="71" spans="1:2" x14ac:dyDescent="0.25">
      <c r="A71" s="8" t="s">
        <v>114</v>
      </c>
      <c r="B71" s="68" t="e">
        <f>#REF!</f>
        <v>#REF!</v>
      </c>
    </row>
    <row r="72" spans="1:2" x14ac:dyDescent="0.25">
      <c r="A72" s="8" t="s">
        <v>115</v>
      </c>
      <c r="B72" s="68" t="e">
        <f>#REF!</f>
        <v>#REF!</v>
      </c>
    </row>
    <row r="73" spans="1:2" x14ac:dyDescent="0.25">
      <c r="A73" s="8" t="s">
        <v>99</v>
      </c>
      <c r="B73" s="68" t="e">
        <f>B71-B72</f>
        <v>#REF!</v>
      </c>
    </row>
    <row r="74" spans="1:2" x14ac:dyDescent="0.25">
      <c r="B74" s="67"/>
    </row>
    <row r="75" spans="1:2" x14ac:dyDescent="0.25">
      <c r="A75" s="1" t="s">
        <v>108</v>
      </c>
      <c r="B75" s="66"/>
    </row>
    <row r="76" spans="1:2" x14ac:dyDescent="0.25">
      <c r="A76" s="2" t="s">
        <v>104</v>
      </c>
      <c r="B76" s="66" t="e">
        <f>(#REF!-#REF!)</f>
        <v>#REF!</v>
      </c>
    </row>
    <row r="77" spans="1:2" x14ac:dyDescent="0.25">
      <c r="A77" s="2" t="s">
        <v>105</v>
      </c>
      <c r="B77" s="66" t="e">
        <f>(#REF!-#REF!)</f>
        <v>#REF!</v>
      </c>
    </row>
    <row r="78" spans="1:2" x14ac:dyDescent="0.25">
      <c r="A78" s="2" t="s">
        <v>102</v>
      </c>
      <c r="B78" s="66" t="e">
        <f>B76-B77</f>
        <v>#REF!</v>
      </c>
    </row>
    <row r="79" spans="1:2" x14ac:dyDescent="0.25">
      <c r="B79" s="67"/>
    </row>
    <row r="80" spans="1:2" x14ac:dyDescent="0.25">
      <c r="A80" s="1" t="s">
        <v>109</v>
      </c>
      <c r="B80" s="66"/>
    </row>
    <row r="81" spans="1:2" x14ac:dyDescent="0.25">
      <c r="A81" s="2" t="s">
        <v>106</v>
      </c>
      <c r="B81" s="66" t="e">
        <f>#REF!-#REF!</f>
        <v>#REF!</v>
      </c>
    </row>
    <row r="82" spans="1:2" x14ac:dyDescent="0.25">
      <c r="A82" s="2" t="s">
        <v>107</v>
      </c>
      <c r="B82" s="66" t="e">
        <f>#REF!-#REF!</f>
        <v>#REF!</v>
      </c>
    </row>
    <row r="83" spans="1:2" x14ac:dyDescent="0.25">
      <c r="A83" s="2" t="s">
        <v>103</v>
      </c>
      <c r="B83" s="66" t="e">
        <f>B81-B82</f>
        <v>#REF!</v>
      </c>
    </row>
  </sheetData>
  <mergeCells count="2">
    <mergeCell ref="A42:B42"/>
    <mergeCell ref="A56:B5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Projected Budget</vt:lpstr>
      <vt:lpstr>Chart Data-Hidden</vt:lpstr>
      <vt:lpstr>Frequency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</dc:creator>
  <cp:lastModifiedBy>Lauren Cantoni</cp:lastModifiedBy>
  <dcterms:created xsi:type="dcterms:W3CDTF">2015-11-30T15:10:47Z</dcterms:created>
  <dcterms:modified xsi:type="dcterms:W3CDTF">2018-08-14T14:35:21Z</dcterms:modified>
</cp:coreProperties>
</file>